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1467325a3d4c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verview" sheetId="1" r:id="R9e351c8ffa894b4d"/>
    <x:sheet xmlns:r="http://schemas.openxmlformats.org/officeDocument/2006/relationships" name="Master Parameters" sheetId="2" r:id="Re4851497594f41ae"/>
    <x:sheet xmlns:r="http://schemas.openxmlformats.org/officeDocument/2006/relationships" name="Derived Calculations" sheetId="3" r:id="Re29b1807a5b84826"/>
    <x:sheet xmlns:r="http://schemas.openxmlformats.org/officeDocument/2006/relationships" name="Map Conversion" sheetId="4" r:id="Rf44e2a9037214437"/>
    <x:sheet xmlns:r="http://schemas.openxmlformats.org/officeDocument/2006/relationships" name="Sources" sheetId="5" r:id="Rda40837324bb4f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00"/>
  </x:numFmts>
  <x:fonts count="5">
    <x:font>
      <x:sz val="11"/>
      <x:name val="Carlito"/>
    </x:font>
    <x:font>
      <x:b/>
      <x:sz val="16"/>
      <x:color rgb="FFFFFFFF"/>
      <x:name val="Carlito"/>
    </x:font>
    <x:font>
      <x:b/>
      <x:sz val="11"/>
      <x:color rgb="FFFFFFFF"/>
      <x:name val="Carlito"/>
    </x:font>
    <x:font>
      <x:b/>
      <x:sz val="11"/>
      <x:color rgb="FF17365D"/>
      <x:name val="Carlito"/>
    </x:font>
    <x:font>
      <x:i/>
      <x:sz val="11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5B9BD5"/>
      </x:patternFill>
    </x:fill>
    <x:fill>
      <x:patternFill patternType="solid">
        <x:fgColor rgb="FFD9EAF7"/>
      </x:patternFill>
    </x:fill>
    <x:fill>
      <x:patternFill patternType="solid">
        <x:fgColor rgb="FFE2F0D9"/>
      </x:patternFill>
    </x:fill>
    <x:fill>
      <x:patternFill patternType="solid">
        <x:fgColor rgb="FFDDEB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4" fillId="8" borderId="0" xfId="0" applyNumberFormat="1" applyFont="1" applyFill="1" applyBorder="1"/>
    <x:xf numFmtId="0" fontId="4" fillId="8" borderId="0" xfId="0" applyNumberFormat="1" applyFont="1" applyFill="1" applyBorder="1" applyAlignment="1">
      <x:alignment wrapText="1"/>
    </x:xf>
    <x:xf numFmtId="0" fontId="4" fillId="8" borderId="1" xfId="0" applyNumberFormat="1" applyFont="1" applyFill="1" applyBorder="1"/>
    <x:xf numFmtId="0" fontId="4" fillId="8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0" fillId="7" borderId="0" xfId="0" applyNumberFormat="1" applyFont="1" applyFill="1" applyBorder="1" applyAlignment="1">
      <x:alignment wrapText="1"/>
    </x:xf>
    <x:xf numFmtId="0" fontId="0" fillId="7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 applyAlignment="1">
      <x:alignment wrapText="1"/>
    </x:xf>
    <x:xf numFmtId="0" fontId="0" fillId="6" borderId="1" xfId="0" applyNumberFormat="1" applyFont="1" applyFill="1" applyBorder="1" applyAlignment="1">
      <x:alignment wrapText="1"/>
    </x:xf>
    <x:xf numFmtId="0" fontId="0" fillId="8" borderId="0" xfId="0" applyNumberFormat="1" applyFont="1" applyFill="1" applyBorder="1" applyAlignment="1">
      <x:alignment wrapText="1"/>
    </x:xf>
    <x:xf numFmtId="0" fontId="0" fillId="8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 applyAlignment="1">
      <x:alignment vertical="center"/>
    </x:xf>
    <x:xf numFmtId="0" fontId="0" fillId="7" borderId="0" xfId="0" applyNumberFormat="1" applyFont="1" applyFill="1" applyBorder="1" applyAlignment="1">
      <x:alignment vertical="center"/>
    </x:xf>
    <x:xf numFmtId="0" fontId="0" fillId="8" borderId="0" xfId="0" applyNumberFormat="1" applyFont="1" applyFill="1" applyBorder="1" applyAlignment="1">
      <x:alignment vertical="center"/>
    </x:xf>
    <x:xf numFmtId="0" fontId="4" fillId="8" borderId="0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/>
    </x:xf>
    <x:xf numFmtId="0" fontId="0" fillId="6" borderId="1" xfId="0" applyNumberFormat="1" applyFont="1" applyFill="1" applyBorder="1" applyAlignment="1">
      <x:alignment vertical="center"/>
    </x:xf>
    <x:xf numFmtId="0" fontId="0" fillId="7" borderId="1" xfId="0" applyNumberFormat="1" applyFont="1" applyFill="1" applyBorder="1" applyAlignment="1">
      <x:alignment vertical="center"/>
    </x:xf>
    <x:xf numFmtId="0" fontId="0" fillId="8" borderId="1" xfId="0" applyNumberFormat="1" applyFont="1" applyFill="1" applyBorder="1" applyAlignment="1">
      <x:alignment vertical="center"/>
    </x:xf>
    <x:xf numFmtId="0" fontId="4" fillId="8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7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7" borderId="1" xfId="0" applyNumberFormat="1" applyFont="1" applyFill="1" applyBorder="1" applyAlignment="1">
      <x:alignment vertical="center" wrapText="1"/>
    </x:xf>
    <x:xf numFmtId="200" fontId="0" fillId="0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200" fontId="0" fillId="0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 applyAlignment="1">
      <x:alignment vertical="center" wrapText="1"/>
    </x:xf>
    <x:xf numFmtId="0" fontId="0" fillId="8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960d751d74bcd" /><Relationship Type="http://schemas.openxmlformats.org/officeDocument/2006/relationships/theme" Target="/xl/theme/theme1.xml" Id="R13547fb60b424237" /><Relationship Type="http://schemas.openxmlformats.org/officeDocument/2006/relationships/sharedStrings" Target="/xl/sharedStrings.xml" Id="R003403c66f244300" /><Relationship Type="http://schemas.openxmlformats.org/officeDocument/2006/relationships/worksheet" Target="/xl/worksheets/sheet1.xml" Id="R9e351c8ffa894b4d" /><Relationship Type="http://schemas.openxmlformats.org/officeDocument/2006/relationships/worksheet" Target="/xl/worksheets/sheet2.xml" Id="Re4851497594f41ae" /><Relationship Type="http://schemas.openxmlformats.org/officeDocument/2006/relationships/worksheet" Target="/xl/worksheets/sheet3.xml" Id="Re29b1807a5b84826" /><Relationship Type="http://schemas.openxmlformats.org/officeDocument/2006/relationships/worksheet" Target="/xl/worksheets/sheet4.xml" Id="Rf44e2a9037214437" /><Relationship Type="http://schemas.openxmlformats.org/officeDocument/2006/relationships/worksheet" Target="/xl/worksheets/sheet5.xml" Id="Rda40837324bb4f0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30" hidden="0" customWidth="1"/>
    <x:col min="3" max="3" width="26" hidden="0" customWidth="1"/>
    <x:col min="4" max="4" width="18" hidden="0" customWidth="1"/>
    <x:col min="5" max="5" width="22" hidden="0" customWidth="1"/>
    <x:col min="6" max="6" width="18" hidden="0" customWidth="1"/>
  </x:cols>
  <x:sheetData>
    <x:row r="1">
      <x:c r="A1" s="76" t="str">
        <x:v>GE90-115B Master Parameter and pyCycle Map Set – Interim v0.1</x:v>
      </x:c>
      <x:c r="B1" s="76"/>
      <x:c r="C1" s="76"/>
      <x:c r="D1" s="76"/>
      <x:c r="E1" s="76"/>
      <x:c r="F1" s="76"/>
      <x:c r="G1" s="52"/>
      <x:c r="H1" s="52"/>
      <x:c r="I1" s="52"/>
      <x:c r="J1" s="52"/>
      <x:c r="K1" s="52"/>
    </x:row>
    <x:row r="2">
      <x:c r="A2" s="53"/>
      <x:c r="B2" s="53"/>
      <x:c r="C2" s="53"/>
      <x:c r="D2" s="53"/>
      <x:c r="E2" s="53"/>
      <x:c r="F2" s="53"/>
      <x:c r="G2" s="52"/>
      <x:c r="H2" s="52"/>
      <x:c r="I2" s="52"/>
      <x:c r="J2" s="52"/>
      <x:c r="K2" s="52"/>
    </x:row>
    <x:row r="3">
      <x:c r="A3" s="14" t="str">
        <x:v>Workbook status</x:v>
      </x:c>
      <x:c r="B3" s="14" t="str">
        <x:v>Current scope</x:v>
      </x:c>
      <x:c r="C3" s="14" t="str">
        <x:v>Map status</x:v>
      </x:c>
      <x:c r="D3" s="14" t="str">
        <x:v>Engine target</x:v>
      </x:c>
      <x:c r="E3" s="14" t="str">
        <x:v>Primary baseline</x:v>
      </x:c>
      <x:c r="F3" s="14" t="str">
        <x:v>Revision</x:v>
      </x:c>
      <x:c r="G3" s="52"/>
      <x:c r="H3" s="52"/>
      <x:c r="I3" s="52"/>
      <x:c r="J3" s="52"/>
      <x:c r="K3" s="52"/>
    </x:row>
    <x:row r="4">
      <x:c r="A4" s="53" t="str">
        <x:v>Reviewable interim</x:v>
      </x:c>
      <x:c r="B4" s="53" t="str">
        <x:v>Published anchors + calculations + map-scaling framework</x:v>
      </x:c>
      <x:c r="C4" s="53" t="str">
        <x:v>Provisional component targets; raw point arrays pending import</x:v>
      </x:c>
      <x:c r="D4" s="53" t="str">
        <x:v>GE90-115B</x:v>
      </x:c>
      <x:c r="E4" s="53" t="str">
        <x:v>NASA/OpenMDAO pyCycle</x:v>
      </x:c>
      <x:c r="F4" s="53" t="str">
        <x:v>v0.1</x:v>
      </x:c>
      <x:c r="G4" s="52"/>
      <x:c r="H4" s="52"/>
      <x:c r="I4" s="52"/>
      <x:c r="J4" s="52"/>
      <x:c r="K4" s="52"/>
    </x:row>
    <x:row r="5">
      <x:c r="A5" s="53"/>
      <x:c r="B5" s="53"/>
      <x:c r="C5" s="53"/>
      <x:c r="D5" s="53"/>
      <x:c r="E5" s="53"/>
      <x:c r="F5" s="53"/>
      <x:c r="G5" s="52"/>
      <x:c r="H5" s="52"/>
      <x:c r="I5" s="52"/>
      <x:c r="J5" s="52"/>
      <x:c r="K5" s="52"/>
    </x:row>
    <x:row r="6">
      <x:c r="A6" s="77" t="str">
        <x:v>Status key</x:v>
      </x:c>
      <x:c r="B6" s="77"/>
      <x:c r="C6" s="77"/>
      <x:c r="D6" s="77"/>
      <x:c r="E6" s="77"/>
      <x:c r="F6" s="77"/>
      <x:c r="G6" s="52"/>
      <x:c r="H6" s="52"/>
      <x:c r="I6" s="52"/>
      <x:c r="J6" s="52"/>
      <x:c r="K6" s="52"/>
    </x:row>
    <x:row r="7">
      <x:c r="A7" s="66" t="str">
        <x:v>Published</x:v>
      </x:c>
      <x:c r="B7" s="53" t="str">
        <x:v>Public source / certification / manufacturer value</x:v>
      </x:c>
      <x:c r="C7" s="53"/>
      <x:c r="D7" s="53"/>
      <x:c r="E7" s="53"/>
      <x:c r="F7" s="53"/>
      <x:c r="G7" s="52"/>
      <x:c r="H7" s="52"/>
      <x:c r="I7" s="52"/>
      <x:c r="J7" s="52"/>
      <x:c r="K7" s="52"/>
    </x:row>
    <x:row r="8">
      <x:c r="A8" s="71" t="str">
        <x:v>Calculated</x:v>
      </x:c>
      <x:c r="B8" s="53" t="str">
        <x:v>Direct calculation from published inputs</x:v>
      </x:c>
      <x:c r="C8" s="53"/>
      <x:c r="D8" s="53"/>
      <x:c r="E8" s="53"/>
      <x:c r="F8" s="53"/>
      <x:c r="G8" s="52"/>
      <x:c r="H8" s="52"/>
      <x:c r="I8" s="52"/>
      <x:c r="J8" s="52"/>
      <x:c r="K8" s="52"/>
    </x:row>
    <x:row r="9">
      <x:c r="A9" s="67" t="str">
        <x:v>Estimated</x:v>
      </x:c>
      <x:c r="B9" s="53" t="str">
        <x:v>Engineering starting value to be tuned</x:v>
      </x:c>
      <x:c r="C9" s="53"/>
      <x:c r="D9" s="53"/>
      <x:c r="E9" s="53"/>
      <x:c r="F9" s="53"/>
      <x:c r="G9" s="52"/>
      <x:c r="H9" s="52"/>
      <x:c r="I9" s="52"/>
      <x:c r="J9" s="52"/>
      <x:c r="K9" s="52"/>
    </x:row>
    <x:row r="10">
      <x:c r="A10" s="74" t="str">
        <x:v>Pending</x:v>
      </x:c>
      <x:c r="B10" s="53" t="str">
        <x:v>Requires raw map data or later model identification</x:v>
      </x:c>
      <x:c r="C10" s="53"/>
      <x:c r="D10" s="53"/>
      <x:c r="E10" s="53"/>
      <x:c r="F10" s="53"/>
      <x:c r="G10" s="52"/>
      <x:c r="H10" s="52"/>
      <x:c r="I10" s="52"/>
      <x:c r="J10" s="52"/>
      <x:c r="K10" s="52"/>
    </x:row>
    <x:row r="11">
      <x:c r="A11" s="53"/>
      <x:c r="B11" s="53"/>
      <x:c r="C11" s="53"/>
      <x:c r="D11" s="53"/>
      <x:c r="E11" s="53"/>
      <x:c r="F11" s="53"/>
      <x:c r="G11" s="52"/>
      <x:c r="H11" s="52"/>
      <x:c r="I11" s="52"/>
      <x:c r="J11" s="52"/>
      <x:c r="K11" s="52"/>
    </x:row>
    <x:row r="12">
      <x:c r="A12" s="77" t="str">
        <x:v>Important map note</x:v>
      </x:c>
      <x:c r="B12" s="77"/>
      <x:c r="C12" s="77"/>
      <x:c r="D12" s="77"/>
      <x:c r="E12" s="77"/>
      <x:c r="F12" s="77"/>
      <x:c r="G12" s="52"/>
      <x:c r="H12" s="52"/>
      <x:c r="I12" s="52"/>
      <x:c r="J12" s="52"/>
      <x:c r="K12" s="52"/>
    </x:row>
    <x:row r="13">
      <x:c r="A13" s="58" t="str">
        <x:v>The component pressure-ratio and efficiency targets are usable now. The final pyCycle s_Wc and s_Nc scalars require the exact design-point WcMap and NcMap from the raw FanMap/LPCMap/HPCMap/HPTMap/LPTMap arrays. The Map Conversion sheet therefore separates cycle-level comparison factors from final map scalars.</x:v>
      </x:c>
      <x:c r="B13" s="58"/>
      <x:c r="C13" s="58"/>
      <x:c r="D13" s="58"/>
      <x:c r="E13" s="58"/>
      <x:c r="F13" s="58"/>
      <x:c r="G13" s="52"/>
      <x:c r="H13" s="52"/>
      <x:c r="I13" s="52"/>
      <x:c r="J13" s="52"/>
      <x:c r="K13" s="52"/>
    </x:row>
    <x:row r="14">
      <x:c r="A14" s="58"/>
      <x:c r="B14" s="58"/>
      <x:c r="C14" s="58"/>
      <x:c r="D14" s="58"/>
      <x:c r="E14" s="58"/>
      <x:c r="F14" s="58"/>
      <x:c r="G14" s="52"/>
      <x:c r="H14" s="52"/>
      <x:c r="I14" s="52"/>
      <x:c r="J14" s="52"/>
      <x:c r="K14" s="52"/>
    </x:row>
    <x:row r="15">
      <x:c r="A15" s="58"/>
      <x:c r="B15" s="58"/>
      <x:c r="C15" s="58"/>
      <x:c r="D15" s="58"/>
      <x:c r="E15" s="58"/>
      <x:c r="F15" s="58"/>
      <x:c r="G15" s="52"/>
      <x:c r="H15" s="52"/>
      <x:c r="I15" s="52"/>
      <x:c r="J15" s="52"/>
      <x:c r="K15" s="52"/>
    </x:row>
    <x:row r="16">
      <x:c r="A16" s="52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</x:row>
    <x:row r="17">
      <x:c r="A17" s="52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</x:row>
    <x:row r="18">
      <x:c r="A18" s="52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</x:row>
    <x:row r="19">
      <x:c r="A19" s="52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</x:row>
    <x:row r="20">
      <x:c r="A20" s="52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</x:row>
    <x:row r="21">
      <x:c r="A21" s="52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</x:row>
    <x:row r="22">
      <x:c r="A22" s="52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</x:row>
    <x:row r="23">
      <x:c r="A23" s="52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</x:row>
    <x:row r="24">
      <x:c r="A24" s="52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</x:row>
    <x:row r="25">
      <x:c r="A25" s="52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</x:row>
    <x:row r="26">
      <x:c r="A26" s="52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</x:row>
    <x:row r="27">
      <x:c r="A27" s="52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</x:row>
    <x:row r="28">
      <x:c r="A28" s="52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</x:row>
    <x:row r="29">
      <x:c r="A29" s="52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</x:row>
    <x:row r="30">
      <x:c r="A30" s="5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</x:row>
    <x:row r="31">
      <x:c r="A31" s="52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</x:row>
    <x:row r="32">
      <x:c r="A32" s="52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</x:row>
    <x:row r="33">
      <x:c r="A33" s="52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</x:row>
    <x:row r="34">
      <x:c r="A34" s="52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</x:row>
    <x:row r="35">
      <x:c r="A35" s="52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</x:row>
    <x:row r="36">
      <x:c r="A36" s="52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</x:row>
    <x:row r="37">
      <x:c r="A37" s="52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</x:row>
    <x:row r="38">
      <x:c r="A38" s="52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</x:row>
    <x:row r="39">
      <x:c r="A39" s="52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</x:row>
    <x:row r="40">
      <x:c r="A40" s="52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</x:row>
  </x:sheetData>
  <x:mergeCells>
    <x:mergeCell ref="A1:F1"/>
    <x:mergeCell ref="A6:F6"/>
    <x:mergeCell ref="A12:F12"/>
    <x:mergeCell ref="A13:F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9" hidden="0" customWidth="1"/>
    <x:col min="2" max="2" width="25" hidden="0" customWidth="1"/>
    <x:col min="3" max="3" width="18" hidden="0" customWidth="1"/>
    <x:col min="4" max="4" width="15" hidden="0" customWidth="1"/>
    <x:col min="5" max="5" width="14" hidden="0" customWidth="1"/>
    <x:col min="6" max="6" width="28" hidden="0" customWidth="1"/>
    <x:col min="7" max="7" width="42" hidden="0" customWidth="1"/>
  </x:cols>
  <x:sheetData>
    <x:row r="1">
      <x:c r="A1" s="5" t="str">
        <x:v>GE90-115B Master Parameters</x:v>
      </x:c>
      <x:c r="B1" s="5"/>
      <x:c r="C1" s="5"/>
      <x:c r="D1" s="5"/>
      <x:c r="E1" s="5"/>
      <x:c r="F1" s="5"/>
      <x:c r="G1" s="5"/>
      <x:c r="H1" s="52"/>
      <x:c r="I1" s="52"/>
      <x:c r="J1" s="52"/>
      <x:c r="K1" s="52"/>
    </x:row>
    <x:row r="2">
      <x:c r="A2" s="52"/>
      <x:c r="B2" s="52"/>
      <x:c r="C2" s="52"/>
      <x:c r="D2" s="52"/>
      <x:c r="E2" s="52"/>
      <x:c r="F2" s="52"/>
      <x:c r="G2" s="52"/>
      <x:c r="H2" s="52"/>
      <x:c r="I2" s="52"/>
      <x:c r="J2" s="52"/>
      <x:c r="K2" s="52"/>
    </x:row>
    <x:row r="3">
      <x:c r="A3" s="14" t="str">
        <x:v>Category</x:v>
      </x:c>
      <x:c r="B3" s="14" t="str">
        <x:v>Parameter</x:v>
      </x:c>
      <x:c r="C3" s="14" t="str">
        <x:v>Value</x:v>
      </x:c>
      <x:c r="D3" s="14" t="str">
        <x:v>Units</x:v>
      </x:c>
      <x:c r="E3" s="14" t="str">
        <x:v>Status</x:v>
      </x:c>
      <x:c r="F3" s="14" t="str">
        <x:v>Model use</x:v>
      </x:c>
      <x:c r="G3" s="14" t="str">
        <x:v>Source / note</x:v>
      </x:c>
      <x:c r="H3" s="52"/>
      <x:c r="I3" s="52"/>
      <x:c r="J3" s="52"/>
      <x:c r="K3" s="52"/>
    </x:row>
    <x:row r="4">
      <x:c r="A4" s="53" t="str">
        <x:v>Architecture</x:v>
      </x:c>
      <x:c r="B4" s="53" t="str">
        <x:v>Spools</x:v>
      </x:c>
      <x:c r="C4" s="70" t="n">
        <x:v>2</x:v>
      </x:c>
      <x:c r="D4" s="53" t="str">
        <x:v>count</x:v>
      </x:c>
      <x:c r="E4" s="66" t="str">
        <x:v>Published</x:v>
      </x:c>
      <x:c r="F4" s="53" t="str">
        <x:v>HP/LP shaft topology</x:v>
      </x:c>
      <x:c r="G4" s="53" t="str">
        <x:v>GE/EASA/NASA family architecture</x:v>
      </x:c>
      <x:c r="H4" s="52"/>
      <x:c r="I4" s="52"/>
      <x:c r="J4" s="52"/>
      <x:c r="K4" s="52"/>
    </x:row>
    <x:row r="5">
      <x:c r="A5" s="53" t="str">
        <x:v>Architecture</x:v>
      </x:c>
      <x:c r="B5" s="53" t="str">
        <x:v>Fan stages</x:v>
      </x:c>
      <x:c r="C5" s="70" t="n">
        <x:v>1</x:v>
      </x:c>
      <x:c r="D5" s="53" t="str">
        <x:v>count</x:v>
      </x:c>
      <x:c r="E5" s="66" t="str">
        <x:v>Published</x:v>
      </x:c>
      <x:c r="F5" s="53" t="str">
        <x:v>Fan component</x:v>
      </x:c>
      <x:c r="G5" s="53" t="str">
        <x:v>GE90 architecture</x:v>
      </x:c>
      <x:c r="H5" s="52"/>
      <x:c r="I5" s="52"/>
      <x:c r="J5" s="52"/>
      <x:c r="K5" s="52"/>
    </x:row>
    <x:row r="6">
      <x:c r="A6" s="53" t="str">
        <x:v>Architecture</x:v>
      </x:c>
      <x:c r="B6" s="53" t="str">
        <x:v>Booster/LPC stages</x:v>
      </x:c>
      <x:c r="C6" s="70" t="n">
        <x:v>4</x:v>
      </x:c>
      <x:c r="D6" s="53" t="str">
        <x:v>count</x:v>
      </x:c>
      <x:c r="E6" s="66" t="str">
        <x:v>Published</x:v>
      </x:c>
      <x:c r="F6" s="53" t="str">
        <x:v>LPC component</x:v>
      </x:c>
      <x:c r="G6" s="53" t="str">
        <x:v>GE90 architecture</x:v>
      </x:c>
      <x:c r="H6" s="52"/>
      <x:c r="I6" s="52"/>
      <x:c r="J6" s="52"/>
      <x:c r="K6" s="52"/>
    </x:row>
    <x:row r="7">
      <x:c r="A7" s="53" t="str">
        <x:v>Architecture</x:v>
      </x:c>
      <x:c r="B7" s="53" t="str">
        <x:v>HPC stages</x:v>
      </x:c>
      <x:c r="C7" s="70" t="n">
        <x:v>9</x:v>
      </x:c>
      <x:c r="D7" s="53" t="str">
        <x:v>count</x:v>
      </x:c>
      <x:c r="E7" s="66" t="str">
        <x:v>Published</x:v>
      </x:c>
      <x:c r="F7" s="53" t="str">
        <x:v>HPC component</x:v>
      </x:c>
      <x:c r="G7" s="53" t="str">
        <x:v>GE90 architecture</x:v>
      </x:c>
      <x:c r="H7" s="52"/>
      <x:c r="I7" s="52"/>
      <x:c r="J7" s="52"/>
      <x:c r="K7" s="52"/>
    </x:row>
    <x:row r="8">
      <x:c r="A8" s="53" t="str">
        <x:v>Architecture</x:v>
      </x:c>
      <x:c r="B8" s="53" t="str">
        <x:v>HPT stages</x:v>
      </x:c>
      <x:c r="C8" s="70" t="n">
        <x:v>2</x:v>
      </x:c>
      <x:c r="D8" s="53" t="str">
        <x:v>count</x:v>
      </x:c>
      <x:c r="E8" s="66" t="str">
        <x:v>Published</x:v>
      </x:c>
      <x:c r="F8" s="53" t="str">
        <x:v>HPT component</x:v>
      </x:c>
      <x:c r="G8" s="53" t="str">
        <x:v>GE90 architecture</x:v>
      </x:c>
      <x:c r="H8" s="52"/>
      <x:c r="I8" s="52"/>
      <x:c r="J8" s="52"/>
      <x:c r="K8" s="52"/>
    </x:row>
    <x:row r="9">
      <x:c r="A9" s="53" t="str">
        <x:v>Architecture</x:v>
      </x:c>
      <x:c r="B9" s="53" t="str">
        <x:v>LPT stages</x:v>
      </x:c>
      <x:c r="C9" s="70" t="n">
        <x:v>6</x:v>
      </x:c>
      <x:c r="D9" s="53" t="str">
        <x:v>count</x:v>
      </x:c>
      <x:c r="E9" s="66" t="str">
        <x:v>Published</x:v>
      </x:c>
      <x:c r="F9" s="53" t="str">
        <x:v>LPT component</x:v>
      </x:c>
      <x:c r="G9" s="53" t="str">
        <x:v>GE90 architecture</x:v>
      </x:c>
      <x:c r="H9" s="52"/>
      <x:c r="I9" s="52"/>
      <x:c r="J9" s="52"/>
      <x:c r="K9" s="52"/>
    </x:row>
    <x:row r="10">
      <x:c r="A10" s="53" t="str">
        <x:v>Geometry</x:v>
      </x:c>
      <x:c r="B10" s="53" t="str">
        <x:v>Fan diameter</x:v>
      </x:c>
      <x:c r="C10" s="70" t="n">
        <x:v>3.251</x:v>
      </x:c>
      <x:c r="D10" s="53" t="str">
        <x:v>m</x:v>
      </x:c>
      <x:c r="E10" s="66" t="str">
        <x:v>Published</x:v>
      </x:c>
      <x:c r="F10" s="53" t="str">
        <x:v>Inlet/fan geometry</x:v>
      </x:c>
      <x:c r="G10" s="53" t="str">
        <x:v>128 in</x:v>
      </x:c>
      <x:c r="H10" s="52"/>
      <x:c r="I10" s="52"/>
      <x:c r="J10" s="52"/>
      <x:c r="K10" s="52"/>
    </x:row>
    <x:row r="11">
      <x:c r="A11" s="53" t="str">
        <x:v>Geometry</x:v>
      </x:c>
      <x:c r="B11" s="53" t="str">
        <x:v>Fan blades</x:v>
      </x:c>
      <x:c r="C11" s="70" t="n">
        <x:v>22</x:v>
      </x:c>
      <x:c r="D11" s="53" t="str">
        <x:v>count</x:v>
      </x:c>
      <x:c r="E11" s="66" t="str">
        <x:v>Published</x:v>
      </x:c>
      <x:c r="F11" s="53" t="str">
        <x:v>Fan inertia/geometry constraint</x:v>
      </x:c>
      <x:c r="G11" s="53" t="str">
        <x:v>GE Aerospace</x:v>
      </x:c>
      <x:c r="H11" s="52"/>
      <x:c r="I11" s="52"/>
      <x:c r="J11" s="52"/>
      <x:c r="K11" s="52"/>
    </x:row>
    <x:row r="12">
      <x:c r="A12" s="53" t="str">
        <x:v>Ratings</x:v>
      </x:c>
      <x:c r="B12" s="53" t="str">
        <x:v>SLS takeoff thrust</x:v>
      </x:c>
      <x:c r="C12" s="70" t="n">
        <x:v>115540</x:v>
      </x:c>
      <x:c r="D12" s="53" t="str">
        <x:v>lbf</x:v>
      </x:c>
      <x:c r="E12" s="66" t="str">
        <x:v>Published</x:v>
      </x:c>
      <x:c r="F12" s="53" t="str">
        <x:v>Primary thrust calibration</x:v>
      </x:c>
      <x:c r="G12" s="53" t="str">
        <x:v>GE/EASA</x:v>
      </x:c>
      <x:c r="H12" s="52"/>
      <x:c r="I12" s="52"/>
      <x:c r="J12" s="52"/>
      <x:c r="K12" s="52"/>
    </x:row>
    <x:row r="13">
      <x:c r="A13" s="53" t="str">
        <x:v>Ratings</x:v>
      </x:c>
      <x:c r="B13" s="53" t="str">
        <x:v>Maximum continuous thrust</x:v>
      </x:c>
      <x:c r="C13" s="70" t="n">
        <x:v>110000</x:v>
      </x:c>
      <x:c r="D13" s="53" t="str">
        <x:v>lbf</x:v>
      </x:c>
      <x:c r="E13" s="66" t="str">
        <x:v>Published</x:v>
      </x:c>
      <x:c r="F13" s="53" t="str">
        <x:v>Validation</x:v>
      </x:c>
      <x:c r="G13" s="53" t="str">
        <x:v>GE/EASA</x:v>
      </x:c>
      <x:c r="H13" s="52"/>
      <x:c r="I13" s="52"/>
      <x:c r="J13" s="52"/>
      <x:c r="K13" s="52"/>
    </x:row>
    <x:row r="14">
      <x:c r="A14" s="53" t="str">
        <x:v>Cycle</x:v>
      </x:c>
      <x:c r="B14" s="53" t="str">
        <x:v>Overall pressure ratio</x:v>
      </x:c>
      <x:c r="C14" s="70" t="n">
        <x:v>42</x:v>
      </x:c>
      <x:c r="D14" s="53" t="str">
        <x:v>ratio</x:v>
      </x:c>
      <x:c r="E14" s="66" t="str">
        <x:v>Published</x:v>
      </x:c>
      <x:c r="F14" s="53" t="str">
        <x:v>Cycle closure target</x:v>
      </x:c>
      <x:c r="G14" s="53" t="str">
        <x:v>NASA/GE references</x:v>
      </x:c>
      <x:c r="H14" s="52"/>
      <x:c r="I14" s="52"/>
      <x:c r="J14" s="52"/>
      <x:c r="K14" s="52"/>
    </x:row>
    <x:row r="15">
      <x:c r="A15" s="53" t="str">
        <x:v>Cycle</x:v>
      </x:c>
      <x:c r="B15" s="53" t="str">
        <x:v>Fan pressure ratio</x:v>
      </x:c>
      <x:c r="C15" s="70" t="n">
        <x:v>1.5</x:v>
      </x:c>
      <x:c r="D15" s="53" t="str">
        <x:v>ratio</x:v>
      </x:c>
      <x:c r="E15" s="66" t="str">
        <x:v>Published</x:v>
      </x:c>
      <x:c r="F15" s="53" t="str">
        <x:v>Fan map target</x:v>
      </x:c>
      <x:c r="G15" s="53" t="str">
        <x:v>NASA reference</x:v>
      </x:c>
      <x:c r="H15" s="52"/>
      <x:c r="I15" s="52"/>
      <x:c r="J15" s="52"/>
      <x:c r="K15" s="52"/>
    </x:row>
    <x:row r="16">
      <x:c r="A16" s="53" t="str">
        <x:v>Cycle</x:v>
      </x:c>
      <x:c r="B16" s="53" t="str">
        <x:v>HPC pressure ratio</x:v>
      </x:c>
      <x:c r="C16" s="70" t="n">
        <x:v>19</x:v>
      </x:c>
      <x:c r="D16" s="53" t="str">
        <x:v>ratio</x:v>
      </x:c>
      <x:c r="E16" s="66" t="str">
        <x:v>Published</x:v>
      </x:c>
      <x:c r="F16" s="53" t="str">
        <x:v>HPC map target</x:v>
      </x:c>
      <x:c r="G16" s="53" t="str">
        <x:v>GE compression reference</x:v>
      </x:c>
      <x:c r="H16" s="52"/>
      <x:c r="I16" s="52"/>
      <x:c r="J16" s="52"/>
      <x:c r="K16" s="52"/>
    </x:row>
    <x:row r="17">
      <x:c r="A17" s="53" t="str">
        <x:v>Cycle</x:v>
      </x:c>
      <x:c r="B17" s="53" t="str">
        <x:v>Nominal bypass ratio</x:v>
      </x:c>
      <x:c r="C17" s="70" t="n">
        <x:v>9</x:v>
      </x:c>
      <x:c r="D17" s="53" t="str">
        <x:v>ratio</x:v>
      </x:c>
      <x:c r="E17" s="66" t="str">
        <x:v>Published</x:v>
      </x:c>
      <x:c r="F17" s="53" t="str">
        <x:v>Cruise/nominal reference</x:v>
      </x:c>
      <x:c r="G17" s="53" t="str">
        <x:v>GE/NASA</x:v>
      </x:c>
      <x:c r="H17" s="52"/>
      <x:c r="I17" s="52"/>
      <x:c r="J17" s="52"/>
      <x:c r="K17" s="52"/>
    </x:row>
    <x:row r="18">
      <x:c r="A18" s="53" t="str">
        <x:v>Cycle</x:v>
      </x:c>
      <x:c r="B18" s="53" t="str">
        <x:v>SLS bypass ratio</x:v>
      </x:c>
      <x:c r="C18" s="70" t="n">
        <x:v>7.1</x:v>
      </x:c>
      <x:c r="D18" s="53" t="str">
        <x:v>ratio</x:v>
      </x:c>
      <x:c r="E18" s="66" t="str">
        <x:v>Published</x:v>
      </x:c>
      <x:c r="F18" s="53" t="str">
        <x:v>SLS splitter target</x:v>
      </x:c>
      <x:c r="G18" s="53" t="str">
        <x:v>NASA engine database</x:v>
      </x:c>
      <x:c r="H18" s="52"/>
      <x:c r="I18" s="52"/>
      <x:c r="J18" s="52"/>
      <x:c r="K18" s="52"/>
    </x:row>
    <x:row r="19">
      <x:c r="A19" s="53" t="str">
        <x:v>Shaft</x:v>
      </x:c>
      <x:c r="B19" s="53" t="str">
        <x:v>N1 reference 100%</x:v>
      </x:c>
      <x:c r="C19" s="70" t="n">
        <x:v>2355</x:v>
      </x:c>
      <x:c r="D19" s="53" t="str">
        <x:v>rpm</x:v>
      </x:c>
      <x:c r="E19" s="66" t="str">
        <x:v>Published</x:v>
      </x:c>
      <x:c r="F19" s="53" t="str">
        <x:v>LP speed normalization</x:v>
      </x:c>
      <x:c r="G19" s="53" t="str">
        <x:v>Certification</x:v>
      </x:c>
      <x:c r="H19" s="52"/>
      <x:c r="I19" s="52"/>
      <x:c r="J19" s="52"/>
      <x:c r="K19" s="52"/>
    </x:row>
    <x:row r="20">
      <x:c r="A20" s="53" t="str">
        <x:v>Shaft</x:v>
      </x:c>
      <x:c r="B20" s="53" t="str">
        <x:v>N1 maximum</x:v>
      </x:c>
      <x:c r="C20" s="70" t="n">
        <x:v>2602</x:v>
      </x:c>
      <x:c r="D20" s="53" t="str">
        <x:v>rpm</x:v>
      </x:c>
      <x:c r="E20" s="66" t="str">
        <x:v>Published</x:v>
      </x:c>
      <x:c r="F20" s="53" t="str">
        <x:v>LP limit</x:v>
      </x:c>
      <x:c r="G20" s="53" t="str">
        <x:v>Certification</x:v>
      </x:c>
      <x:c r="H20" s="52"/>
      <x:c r="I20" s="52"/>
      <x:c r="J20" s="52"/>
      <x:c r="K20" s="52"/>
    </x:row>
    <x:row r="21">
      <x:c r="A21" s="53" t="str">
        <x:v>Shaft</x:v>
      </x:c>
      <x:c r="B21" s="53" t="str">
        <x:v>N2 reference 100%</x:v>
      </x:c>
      <x:c r="C21" s="70" t="n">
        <x:v>9332</x:v>
      </x:c>
      <x:c r="D21" s="53" t="str">
        <x:v>rpm</x:v>
      </x:c>
      <x:c r="E21" s="66" t="str">
        <x:v>Published</x:v>
      </x:c>
      <x:c r="F21" s="53" t="str">
        <x:v>HP speed normalization</x:v>
      </x:c>
      <x:c r="G21" s="53" t="str">
        <x:v>Certification</x:v>
      </x:c>
      <x:c r="H21" s="52"/>
      <x:c r="I21" s="52"/>
      <x:c r="J21" s="52"/>
      <x:c r="K21" s="52"/>
    </x:row>
    <x:row r="22">
      <x:c r="A22" s="53" t="str">
        <x:v>Shaft</x:v>
      </x:c>
      <x:c r="B22" s="53" t="str">
        <x:v>N2 maximum</x:v>
      </x:c>
      <x:c r="C22" s="70" t="n">
        <x:v>11292</x:v>
      </x:c>
      <x:c r="D22" s="53" t="str">
        <x:v>rpm</x:v>
      </x:c>
      <x:c r="E22" s="66" t="str">
        <x:v>Published</x:v>
      </x:c>
      <x:c r="F22" s="53" t="str">
        <x:v>HP limit</x:v>
      </x:c>
      <x:c r="G22" s="53" t="str">
        <x:v>Certification</x:v>
      </x:c>
      <x:c r="H22" s="52"/>
      <x:c r="I22" s="52"/>
      <x:c r="J22" s="52"/>
      <x:c r="K22" s="52"/>
    </x:row>
    <x:row r="23">
      <x:c r="A23" s="53" t="str">
        <x:v>Thermal</x:v>
      </x:c>
      <x:c r="B23" s="53" t="str">
        <x:v>T49 takeoff limit</x:v>
      </x:c>
      <x:c r="C23" s="70" t="n">
        <x:v>1090</x:v>
      </x:c>
      <x:c r="D23" s="53" t="str">
        <x:v>degC</x:v>
      </x:c>
      <x:c r="E23" s="66" t="str">
        <x:v>Published</x:v>
      </x:c>
      <x:c r="F23" s="53" t="str">
        <x:v>Temperature limiter/validation</x:v>
      </x:c>
      <x:c r="G23" s="53" t="str">
        <x:v>Certification</x:v>
      </x:c>
      <x:c r="H23" s="52"/>
      <x:c r="I23" s="52"/>
      <x:c r="J23" s="52"/>
      <x:c r="K23" s="52"/>
    </x:row>
    <x:row r="24">
      <x:c r="A24" s="53" t="str">
        <x:v>Thermal</x:v>
      </x:c>
      <x:c r="B24" s="53" t="str">
        <x:v>T49 max continuous limit</x:v>
      </x:c>
      <x:c r="C24" s="70" t="n">
        <x:v>1050</x:v>
      </x:c>
      <x:c r="D24" s="53" t="str">
        <x:v>degC</x:v>
      </x:c>
      <x:c r="E24" s="66" t="str">
        <x:v>Published</x:v>
      </x:c>
      <x:c r="F24" s="53" t="str">
        <x:v>Temperature limiter/validation</x:v>
      </x:c>
      <x:c r="G24" s="53" t="str">
        <x:v>Certification</x:v>
      </x:c>
      <x:c r="H24" s="52"/>
      <x:c r="I24" s="52"/>
      <x:c r="J24" s="52"/>
      <x:c r="K24" s="52"/>
    </x:row>
    <x:row r="25">
      <x:c r="A25" s="53" t="str">
        <x:v>Thermal</x:v>
      </x:c>
      <x:c r="B25" s="53" t="str">
        <x:v>T49 ground-start limit</x:v>
      </x:c>
      <x:c r="C25" s="70" t="n">
        <x:v>750</x:v>
      </x:c>
      <x:c r="D25" s="53" t="str">
        <x:v>degC</x:v>
      </x:c>
      <x:c r="E25" s="66" t="str">
        <x:v>Published</x:v>
      </x:c>
      <x:c r="F25" s="53" t="str">
        <x:v>Start limiter/validation</x:v>
      </x:c>
      <x:c r="G25" s="53" t="str">
        <x:v>Certification</x:v>
      </x:c>
      <x:c r="H25" s="52"/>
      <x:c r="I25" s="52"/>
      <x:c r="J25" s="52"/>
      <x:c r="K25" s="52"/>
    </x:row>
    <x:row r="26">
      <x:c r="A26" s="53" t="str">
        <x:v>Thermal</x:v>
      </x:c>
      <x:c r="B26" s="53" t="str">
        <x:v>T41 initial target</x:v>
      </x:c>
      <x:c r="C26" s="70" t="n">
        <x:v>1786</x:v>
      </x:c>
      <x:c r="D26" s="53" t="str">
        <x:v>K</x:v>
      </x:c>
      <x:c r="E26" s="67" t="str">
        <x:v>Estimated</x:v>
      </x:c>
      <x:c r="F26" s="53" t="str">
        <x:v>Cycle calibration</x:v>
      </x:c>
      <x:c r="G26" s="53" t="str">
        <x:v>NASA non-proprietary NPSS result</x:v>
      </x:c>
      <x:c r="H26" s="52"/>
      <x:c r="I26" s="52"/>
      <x:c r="J26" s="52"/>
      <x:c r="K26" s="52"/>
    </x:row>
    <x:row r="27">
      <x:c r="A27" s="53" t="str">
        <x:v>Fuel</x:v>
      </x:c>
      <x:c r="B27" s="53" t="str">
        <x:v>Fuel LHV</x:v>
      </x:c>
      <x:c r="C27" s="70" t="n">
        <x:v>42.798</x:v>
      </x:c>
      <x:c r="D27" s="53" t="str">
        <x:v>MJ/kg</x:v>
      </x:c>
      <x:c r="E27" s="66" t="str">
        <x:v>Published</x:v>
      </x:c>
      <x:c r="F27" s="53" t="str">
        <x:v>Combustor energy input</x:v>
      </x:c>
      <x:c r="G27" s="53" t="str">
        <x:v>Certification rating basis</x:v>
      </x:c>
      <x:c r="H27" s="52"/>
      <x:c r="I27" s="52"/>
      <x:c r="J27" s="52"/>
      <x:c r="K27" s="52"/>
    </x:row>
    <x:row r="28">
      <x:c r="A28" s="53" t="str">
        <x:v>Flow</x:v>
      </x:c>
      <x:c r="B28" s="53" t="str">
        <x:v>SLS total airflow</x:v>
      </x:c>
      <x:c r="C28" s="70" t="n">
        <x:v>1350</x:v>
      </x:c>
      <x:c r="D28" s="53" t="str">
        <x:v>kg/s</x:v>
      </x:c>
      <x:c r="E28" s="66" t="str">
        <x:v>Published</x:v>
      </x:c>
      <x:c r="F28" s="53" t="str">
        <x:v>Fan flow target</x:v>
      </x:c>
      <x:c r="G28" s="53" t="str">
        <x:v>Academic analysis</x:v>
      </x:c>
      <x:c r="H28" s="52"/>
      <x:c r="I28" s="52"/>
      <x:c r="J28" s="52"/>
      <x:c r="K28" s="52"/>
    </x:row>
    <x:row r="29">
      <x:c r="A29" s="53" t="str">
        <x:v>Flow</x:v>
      </x:c>
      <x:c r="B29" s="53" t="str">
        <x:v>Cruise total airflow</x:v>
      </x:c>
      <x:c r="C29" s="70" t="n">
        <x:v>576</x:v>
      </x:c>
      <x:c r="D29" s="53" t="str">
        <x:v>kg/s</x:v>
      </x:c>
      <x:c r="E29" s="66" t="str">
        <x:v>Published</x:v>
      </x:c>
      <x:c r="F29" s="53" t="str">
        <x:v>Cruise validation</x:v>
      </x:c>
      <x:c r="G29" s="53" t="str">
        <x:v>Academic analysis</x:v>
      </x:c>
      <x:c r="H29" s="52"/>
      <x:c r="I29" s="52"/>
      <x:c r="J29" s="52"/>
      <x:c r="K29" s="52"/>
    </x:row>
    <x:row r="30">
      <x:c r="A30" s="53" t="str">
        <x:v>Performance</x:v>
      </x:c>
      <x:c r="B30" s="53" t="str">
        <x:v>Cruise TSFC</x:v>
      </x:c>
      <x:c r="C30" s="70" t="n">
        <x:v>0.55</x:v>
      </x:c>
      <x:c r="D30" s="53" t="str">
        <x:v>lb/(lbf hr)</x:v>
      </x:c>
      <x:c r="E30" s="66" t="str">
        <x:v>Published</x:v>
      </x:c>
      <x:c r="F30" s="53" t="str">
        <x:v>Cruise validation</x:v>
      </x:c>
      <x:c r="G30" s="53" t="str">
        <x:v>NASA database, M0.80 / 35,000 ft</x:v>
      </x:c>
      <x:c r="H30" s="52"/>
      <x:c r="I30" s="52"/>
      <x:c r="J30" s="52"/>
      <x:c r="K30" s="52"/>
    </x:row>
    <x:row r="31">
      <x:c r="A31" s="53" t="str">
        <x:v>Fuel</x:v>
      </x:c>
      <x:c r="B31" s="53" t="str">
        <x:v>ICAO idle fuel flow</x:v>
      </x:c>
      <x:c r="C31" s="70" t="n">
        <x:v>0.38</x:v>
      </x:c>
      <x:c r="D31" s="53" t="str">
        <x:v>kg/s</x:v>
      </x:c>
      <x:c r="E31" s="66" t="str">
        <x:v>Published</x:v>
      </x:c>
      <x:c r="F31" s="53" t="str">
        <x:v>Fuel-flow validation</x:v>
      </x:c>
      <x:c r="G31" s="53" t="str">
        <x:v>ICAO-derived published study</x:v>
      </x:c>
      <x:c r="H31" s="52"/>
      <x:c r="I31" s="52"/>
      <x:c r="J31" s="52"/>
      <x:c r="K31" s="52"/>
    </x:row>
    <x:row r="32">
      <x:c r="A32" s="53" t="str">
        <x:v>Fuel</x:v>
      </x:c>
      <x:c r="B32" s="53" t="str">
        <x:v>ICAO approach fuel flow</x:v>
      </x:c>
      <x:c r="C32" s="70" t="n">
        <x:v>1.13</x:v>
      </x:c>
      <x:c r="D32" s="53" t="str">
        <x:v>kg/s</x:v>
      </x:c>
      <x:c r="E32" s="66" t="str">
        <x:v>Published</x:v>
      </x:c>
      <x:c r="F32" s="53" t="str">
        <x:v>Fuel-flow validation</x:v>
      </x:c>
      <x:c r="G32" s="53" t="str">
        <x:v>ICAO-derived published study</x:v>
      </x:c>
      <x:c r="H32" s="52"/>
      <x:c r="I32" s="52"/>
      <x:c r="J32" s="52"/>
      <x:c r="K32" s="52"/>
    </x:row>
    <x:row r="33">
      <x:c r="A33" s="53" t="str">
        <x:v>Fuel</x:v>
      </x:c>
      <x:c r="B33" s="53" t="str">
        <x:v>ICAO climb-out fuel flow</x:v>
      </x:c>
      <x:c r="C33" s="70" t="n">
        <x:v>3.67</x:v>
      </x:c>
      <x:c r="D33" s="53" t="str">
        <x:v>kg/s</x:v>
      </x:c>
      <x:c r="E33" s="66" t="str">
        <x:v>Published</x:v>
      </x:c>
      <x:c r="F33" s="53" t="str">
        <x:v>Fuel-flow validation</x:v>
      </x:c>
      <x:c r="G33" s="53" t="str">
        <x:v>ICAO-derived published study</x:v>
      </x:c>
      <x:c r="H33" s="52"/>
      <x:c r="I33" s="52"/>
      <x:c r="J33" s="52"/>
      <x:c r="K33" s="52"/>
    </x:row>
    <x:row r="34">
      <x:c r="A34" s="53" t="str">
        <x:v>Fuel</x:v>
      </x:c>
      <x:c r="B34" s="53" t="str">
        <x:v>ICAO takeoff fuel flow</x:v>
      </x:c>
      <x:c r="C34" s="70" t="n">
        <x:v>4.69</x:v>
      </x:c>
      <x:c r="D34" s="53" t="str">
        <x:v>kg/s</x:v>
      </x:c>
      <x:c r="E34" s="66" t="str">
        <x:v>Published</x:v>
      </x:c>
      <x:c r="F34" s="53" t="str">
        <x:v>Fuel-flow validation</x:v>
      </x:c>
      <x:c r="G34" s="53" t="str">
        <x:v>ICAO-derived published study</x:v>
      </x:c>
      <x:c r="H34" s="52"/>
      <x:c r="I34" s="52"/>
      <x:c r="J34" s="52"/>
      <x:c r="K34" s="52"/>
    </x:row>
    <x:row r="35">
      <x:c r="A35" s="53" t="str">
        <x:v>Assumption</x:v>
      </x:c>
      <x:c r="B35" s="53" t="str">
        <x:v>Fan efficiency initial</x:v>
      </x:c>
      <x:c r="C35" s="70" t="n">
        <x:v>0.895</x:v>
      </x:c>
      <x:c r="D35" s="53" t="str">
        <x:v>fraction</x:v>
      </x:c>
      <x:c r="E35" s="67" t="str">
        <x:v>Estimated</x:v>
      </x:c>
      <x:c r="F35" s="53" t="str">
        <x:v>Map calibration start</x:v>
      </x:c>
      <x:c r="G35" s="53" t="str">
        <x:v>Engineering initial value</x:v>
      </x:c>
      <x:c r="H35" s="52"/>
      <x:c r="I35" s="52"/>
      <x:c r="J35" s="52"/>
      <x:c r="K35" s="52"/>
    </x:row>
    <x:row r="36">
      <x:c r="A36" s="53" t="str">
        <x:v>Assumption</x:v>
      </x:c>
      <x:c r="B36" s="53" t="str">
        <x:v>LPC efficiency initial</x:v>
      </x:c>
      <x:c r="C36" s="70" t="n">
        <x:v>0.91</x:v>
      </x:c>
      <x:c r="D36" s="53" t="str">
        <x:v>fraction</x:v>
      </x:c>
      <x:c r="E36" s="67" t="str">
        <x:v>Estimated</x:v>
      </x:c>
      <x:c r="F36" s="53" t="str">
        <x:v>Map calibration start</x:v>
      </x:c>
      <x:c r="G36" s="53" t="str">
        <x:v>Engineering initial value</x:v>
      </x:c>
      <x:c r="H36" s="52"/>
      <x:c r="I36" s="52"/>
      <x:c r="J36" s="52"/>
      <x:c r="K36" s="52"/>
    </x:row>
    <x:row r="37">
      <x:c r="A37" s="53" t="str">
        <x:v>Assumption</x:v>
      </x:c>
      <x:c r="B37" s="53" t="str">
        <x:v>HPC efficiency initial</x:v>
      </x:c>
      <x:c r="C37" s="70" t="n">
        <x:v>0.89</x:v>
      </x:c>
      <x:c r="D37" s="53" t="str">
        <x:v>fraction</x:v>
      </x:c>
      <x:c r="E37" s="67" t="str">
        <x:v>Estimated</x:v>
      </x:c>
      <x:c r="F37" s="53" t="str">
        <x:v>Map calibration start</x:v>
      </x:c>
      <x:c r="G37" s="53" t="str">
        <x:v>Engineering initial value</x:v>
      </x:c>
      <x:c r="H37" s="52"/>
      <x:c r="I37" s="52"/>
      <x:c r="J37" s="52"/>
      <x:c r="K37" s="52"/>
    </x:row>
    <x:row r="38">
      <x:c r="A38" s="53" t="str">
        <x:v>Assumption</x:v>
      </x:c>
      <x:c r="B38" s="53" t="str">
        <x:v>HPT efficiency initial</x:v>
      </x:c>
      <x:c r="C38" s="70" t="n">
        <x:v>0.9</x:v>
      </x:c>
      <x:c r="D38" s="53" t="str">
        <x:v>fraction</x:v>
      </x:c>
      <x:c r="E38" s="67" t="str">
        <x:v>Estimated</x:v>
      </x:c>
      <x:c r="F38" s="53" t="str">
        <x:v>Map calibration start</x:v>
      </x:c>
      <x:c r="G38" s="53" t="str">
        <x:v>Engineering initial value</x:v>
      </x:c>
      <x:c r="H38" s="52"/>
      <x:c r="I38" s="52"/>
      <x:c r="J38" s="52"/>
      <x:c r="K38" s="52"/>
    </x:row>
    <x:row r="39">
      <x:c r="A39" s="53" t="str">
        <x:v>Assumption</x:v>
      </x:c>
      <x:c r="B39" s="53" t="str">
        <x:v>LPT efficiency initial</x:v>
      </x:c>
      <x:c r="C39" s="70" t="n">
        <x:v>0.9</x:v>
      </x:c>
      <x:c r="D39" s="53" t="str">
        <x:v>fraction</x:v>
      </x:c>
      <x:c r="E39" s="67" t="str">
        <x:v>Estimated</x:v>
      </x:c>
      <x:c r="F39" s="53" t="str">
        <x:v>Map calibration start</x:v>
      </x:c>
      <x:c r="G39" s="53" t="str">
        <x:v>Engineering initial value</x:v>
      </x:c>
      <x:c r="H39" s="52"/>
      <x:c r="I39" s="52"/>
      <x:c r="J39" s="52"/>
      <x:c r="K39" s="52"/>
    </x:row>
    <x:row r="40">
      <x:c r="A40" s="53" t="str">
        <x:v>Assumption</x:v>
      </x:c>
      <x:c r="B40" s="53" t="str">
        <x:v>Burner efficiency initial</x:v>
      </x:c>
      <x:c r="C40" s="70" t="n">
        <x:v>0.99</x:v>
      </x:c>
      <x:c r="D40" s="53" t="str">
        <x:v>fraction</x:v>
      </x:c>
      <x:c r="E40" s="67" t="str">
        <x:v>Estimated</x:v>
      </x:c>
      <x:c r="F40" s="53" t="str">
        <x:v>Combustor energy balance</x:v>
      </x:c>
      <x:c r="G40" s="53" t="str">
        <x:v>Engineering initial value</x:v>
      </x:c>
      <x:c r="H40" s="52"/>
      <x:c r="I40" s="52"/>
      <x:c r="J40" s="52"/>
      <x:c r="K40" s="52"/>
    </x:row>
    <x:row r="41">
      <x:c r="A41" s="20" t="str">
        <x:v>Assumption</x:v>
      </x:c>
      <x:c r="B41" s="20" t="str">
        <x:v>HPT expansion ratio initial</x:v>
      </x:c>
      <x:c r="C41" s="46" t="n">
        <x:v>4.04</x:v>
      </x:c>
      <x:c r="D41" s="20" t="str">
        <x:v>ratio</x:v>
      </x:c>
      <x:c r="E41" s="42" t="str">
        <x:v>Estimated</x:v>
      </x:c>
      <x:c r="F41" s="20" t="str">
        <x:v>HP shaft work-balance start</x:v>
      </x:c>
      <x:c r="G41" s="20" t="str">
        <x:v>Provisional first-cycle value</x:v>
      </x:c>
    </x:row>
    <x:row r="42">
      <x:c r="A42" s="20" t="str">
        <x:v>Assumption</x:v>
      </x:c>
      <x:c r="B42" s="20" t="str">
        <x:v>LPT expansion ratio initial</x:v>
      </x:c>
      <x:c r="C42" s="46" t="n">
        <x:v>3.34</x:v>
      </x:c>
      <x:c r="D42" s="20" t="str">
        <x:v>ratio</x:v>
      </x:c>
      <x:c r="E42" s="42" t="str">
        <x:v>Estimated</x:v>
      </x:c>
      <x:c r="F42" s="20" t="str">
        <x:v>LP shaft work-balance start</x:v>
      </x:c>
      <x:c r="G42" s="20" t="str">
        <x:v>Provisional first-cycle value</x:v>
      </x:c>
    </x:row>
  </x:sheetData>
  <x:mergeCells>
    <x:mergeCell ref="A1:G1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14" hidden="0" customWidth="1"/>
    <x:col min="4" max="4" width="12" hidden="0" customWidth="1"/>
    <x:col min="5" max="5" width="14" hidden="0" customWidth="1"/>
    <x:col min="6" max="6" width="28" hidden="0" customWidth="1"/>
    <x:col min="7" max="7" width="36" hidden="0" customWidth="1"/>
  </x:cols>
  <x:sheetData>
    <x:row r="1">
      <x:c r="A1" s="5" t="str">
        <x:v>GE90-115B Derived Calculations</x:v>
      </x:c>
      <x:c r="B1" s="5"/>
      <x:c r="C1" s="5"/>
      <x:c r="D1" s="5"/>
      <x:c r="E1" s="5"/>
      <x:c r="F1" s="5"/>
      <x:c r="G1" s="5"/>
      <x:c r="H1" s="52"/>
      <x:c r="I1" s="52"/>
      <x:c r="J1" s="52"/>
      <x:c r="K1" s="52"/>
    </x:row>
    <x:row r="2">
      <x:c r="A2" s="52"/>
      <x:c r="B2" s="52"/>
      <x:c r="C2" s="52"/>
      <x:c r="D2" s="52"/>
      <x:c r="E2" s="52"/>
      <x:c r="F2" s="52"/>
      <x:c r="G2" s="52"/>
      <x:c r="H2" s="52"/>
      <x:c r="I2" s="52"/>
      <x:c r="J2" s="52"/>
      <x:c r="K2" s="52"/>
    </x:row>
    <x:row r="3">
      <x:c r="A3" s="14" t="str">
        <x:v>Calculation</x:v>
      </x:c>
      <x:c r="B3" s="14" t="str">
        <x:v>Formula / definition</x:v>
      </x:c>
      <x:c r="C3" s="14" t="str">
        <x:v>Result</x:v>
      </x:c>
      <x:c r="D3" s="14" t="str">
        <x:v>Units</x:v>
      </x:c>
      <x:c r="E3" s="14" t="str">
        <x:v>Status</x:v>
      </x:c>
      <x:c r="F3" s="14" t="str">
        <x:v>Input references</x:v>
      </x:c>
      <x:c r="G3" s="14" t="str">
        <x:v>Comment</x:v>
      </x:c>
      <x:c r="H3" s="52"/>
      <x:c r="I3" s="52"/>
      <x:c r="J3" s="52"/>
      <x:c r="K3" s="52"/>
    </x:row>
    <x:row r="4">
      <x:c r="A4" s="53" t="str">
        <x:v>Booster/LPC pressure ratio</x:v>
      </x:c>
      <x:c r="B4" s="53" t="str">
        <x:v>OPR / (FPR × HPC PR)</x:v>
      </x:c>
      <x:c r="C4" s="70" t="n">
        <x:f>'Master Parameters'!C14/('Master Parameters'!C15*'Master Parameters'!C16)</x:f>
        <x:v>1.4736842105263157</x:v>
      </x:c>
      <x:c r="D4" s="53" t="str">
        <x:v>ratio</x:v>
      </x:c>
      <x:c r="E4" s="71" t="str">
        <x:v>Calculated</x:v>
      </x:c>
      <x:c r="F4" s="53" t="str">
        <x:v>Master Parameters values</x:v>
      </x:c>
      <x:c r="G4" s="53" t="str">
        <x:v>Cycle pressure-ratio closure</x:v>
      </x:c>
      <x:c r="H4" s="52"/>
      <x:c r="I4" s="52"/>
      <x:c r="J4" s="52"/>
      <x:c r="K4" s="52"/>
    </x:row>
    <x:row r="5">
      <x:c r="A5" s="53" t="str">
        <x:v>Average booster stage PR</x:v>
      </x:c>
      <x:c r="B5" s="53" t="str">
        <x:v>LPC PR^(1/4)</x:v>
      </x:c>
      <x:c r="C5" s="70" t="n">
        <x:f>C4^(1/4)</x:f>
        <x:v>1.101795787491388</x:v>
      </x:c>
      <x:c r="D5" s="53" t="str">
        <x:v>ratio</x:v>
      </x:c>
      <x:c r="E5" s="71" t="str">
        <x:v>Calculated</x:v>
      </x:c>
      <x:c r="F5" s="53" t="str">
        <x:v>Derived LPC PR</x:v>
      </x:c>
      <x:c r="G5" s="53" t="str">
        <x:v>Geometric-average stage PR</x:v>
      </x:c>
      <x:c r="H5" s="52"/>
      <x:c r="I5" s="52"/>
      <x:c r="J5" s="52"/>
      <x:c r="K5" s="52"/>
    </x:row>
    <x:row r="6">
      <x:c r="A6" s="53" t="str">
        <x:v>Average HPC stage PR</x:v>
      </x:c>
      <x:c r="B6" s="53" t="str">
        <x:v>HPC PR^(1/9)</x:v>
      </x:c>
      <x:c r="C6" s="70" t="n">
        <x:f>'Master Parameters'!C16^(1/9)</x:f>
        <x:v>1.3870232258442192</x:v>
      </x:c>
      <x:c r="D6" s="53" t="str">
        <x:v>ratio</x:v>
      </x:c>
      <x:c r="E6" s="71" t="str">
        <x:v>Calculated</x:v>
      </x:c>
      <x:c r="F6" s="53" t="str">
        <x:v>Master Parameters HPC PR</x:v>
      </x:c>
      <x:c r="G6" s="53" t="str">
        <x:v>Geometric-average stage PR</x:v>
      </x:c>
      <x:c r="H6" s="52"/>
      <x:c r="I6" s="52"/>
      <x:c r="J6" s="52"/>
      <x:c r="K6" s="52"/>
    </x:row>
    <x:row r="7">
      <x:c r="A7" s="53" t="str">
        <x:v>Gross fan disk area</x:v>
      </x:c>
      <x:c r="B7" s="53" t="str">
        <x:v>πD²/4</x:v>
      </x:c>
      <x:c r="C7" s="70" t="n">
        <x:f>PI()*'Master Parameters'!C10^2/4</x:f>
        <x:v>8.300873974345794</x:v>
      </x:c>
      <x:c r="D7" s="53" t="str">
        <x:v>m²</x:v>
      </x:c>
      <x:c r="E7" s="71" t="str">
        <x:v>Calculated</x:v>
      </x:c>
      <x:c r="F7" s="53" t="str">
        <x:v>Fan diameter</x:v>
      </x:c>
      <x:c r="G7" s="53" t="str">
        <x:v>Gross disk, not annulus</x:v>
      </x:c>
      <x:c r="H7" s="52"/>
      <x:c r="I7" s="52"/>
      <x:c r="J7" s="52"/>
      <x:c r="K7" s="52"/>
    </x:row>
    <x:row r="8">
      <x:c r="A8" s="53" t="str">
        <x:v>Fan tip speed at 100% N1</x:v>
      </x:c>
      <x:c r="B8" s="53" t="str">
        <x:v>πDN/60</x:v>
      </x:c>
      <x:c r="C8" s="70" t="n">
        <x:f>PI()*'Master Parameters'!C10*'Master Parameters'!C19/60</x:f>
        <x:v>400.8727203852013</x:v>
      </x:c>
      <x:c r="D8" s="53" t="str">
        <x:v>m/s</x:v>
      </x:c>
      <x:c r="E8" s="71" t="str">
        <x:v>Calculated</x:v>
      </x:c>
      <x:c r="F8" s="53" t="str">
        <x:v>Fan diameter, N1 ref</x:v>
      </x:c>
      <x:c r="G8" s="53" t="str">
        <x:v>Reference mechanical tip speed</x:v>
      </x:c>
      <x:c r="H8" s="52"/>
      <x:c r="I8" s="52"/>
      <x:c r="J8" s="52"/>
      <x:c r="K8" s="52"/>
    </x:row>
    <x:row r="9">
      <x:c r="A9" s="53" t="str">
        <x:v>Fan tip speed at max N1</x:v>
      </x:c>
      <x:c r="B9" s="53" t="str">
        <x:v>πDN/60</x:v>
      </x:c>
      <x:c r="C9" s="70" t="n">
        <x:f>PI()*'Master Parameters'!C10*'Master Parameters'!C20/60</x:f>
        <x:v>442.9175449861121</x:v>
      </x:c>
      <x:c r="D9" s="53" t="str">
        <x:v>m/s</x:v>
      </x:c>
      <x:c r="E9" s="71" t="str">
        <x:v>Calculated</x:v>
      </x:c>
      <x:c r="F9" s="53" t="str">
        <x:v>Fan diameter, N1 max</x:v>
      </x:c>
      <x:c r="G9" s="53" t="str">
        <x:v>Limit check</x:v>
      </x:c>
      <x:c r="H9" s="52"/>
      <x:c r="I9" s="52"/>
      <x:c r="J9" s="52"/>
      <x:c r="K9" s="52"/>
    </x:row>
    <x:row r="10">
      <x:c r="A10" s="53" t="str">
        <x:v>SLS core flow</x:v>
      </x:c>
      <x:c r="B10" s="53" t="str">
        <x:v>Wtotal/(1+BPR)</x:v>
      </x:c>
      <x:c r="C10" s="70" t="n">
        <x:f>'Master Parameters'!C28/(1+'Master Parameters'!C18)</x:f>
        <x:v>166.66666666666669</x:v>
      </x:c>
      <x:c r="D10" s="53" t="str">
        <x:v>kg/s</x:v>
      </x:c>
      <x:c r="E10" s="71" t="str">
        <x:v>Calculated</x:v>
      </x:c>
      <x:c r="F10" s="53" t="str">
        <x:v>SLS airflow, SLS BPR</x:v>
      </x:c>
      <x:c r="G10" s="53" t="str">
        <x:v>Before detailed bleed/cooling split</x:v>
      </x:c>
      <x:c r="H10" s="52"/>
      <x:c r="I10" s="52"/>
      <x:c r="J10" s="52"/>
      <x:c r="K10" s="52"/>
    </x:row>
    <x:row r="11">
      <x:c r="A11" s="53" t="str">
        <x:v>SLS bypass flow</x:v>
      </x:c>
      <x:c r="B11" s="53" t="str">
        <x:v>Wtotal-Wcore</x:v>
      </x:c>
      <x:c r="C11" s="70" t="n">
        <x:f>'Master Parameters'!C28-C10</x:f>
        <x:v>1183.3333333333333</x:v>
      </x:c>
      <x:c r="D11" s="53" t="str">
        <x:v>kg/s</x:v>
      </x:c>
      <x:c r="E11" s="71" t="str">
        <x:v>Calculated</x:v>
      </x:c>
      <x:c r="F11" s="53" t="str">
        <x:v>SLS airflow, derived core flow</x:v>
      </x:c>
      <x:c r="G11" s="53" t="str">
        <x:v>Initial splitter target</x:v>
      </x:c>
      <x:c r="H11" s="52"/>
      <x:c r="I11" s="52"/>
      <x:c r="J11" s="52"/>
      <x:c r="K11" s="52"/>
    </x:row>
    <x:row r="12">
      <x:c r="A12" s="53" t="str">
        <x:v>Takeoff FAR before bleed correction</x:v>
      </x:c>
      <x:c r="B12" s="53" t="str">
        <x:v>Wfuel/Wcore</x:v>
      </x:c>
      <x:c r="C12" s="70" t="n">
        <x:f>'Master Parameters'!C34/C10</x:f>
        <x:v>0.02814</x:v>
      </x:c>
      <x:c r="D12" s="53" t="str">
        <x:v>ratio</x:v>
      </x:c>
      <x:c r="E12" s="71" t="str">
        <x:v>Calculated</x:v>
      </x:c>
      <x:c r="F12" s="53" t="str">
        <x:v>Takeoff fuel, derived core flow</x:v>
      </x:c>
      <x:c r="G12" s="53" t="str">
        <x:v>Burner FAR increases if compressor air is diverted</x:v>
      </x:c>
      <x:c r="H12" s="52"/>
      <x:c r="I12" s="52"/>
      <x:c r="J12" s="52"/>
      <x:c r="K12" s="52"/>
    </x:row>
    <x:row r="13">
      <x:c r="A13" s="53" t="str">
        <x:v>Takeoff fuel heat input</x:v>
      </x:c>
      <x:c r="B13" s="53" t="str">
        <x:v>Wfuel × LHV × eta_b</x:v>
      </x:c>
      <x:c r="C13" s="70" t="n">
        <x:f>'Master Parameters'!C34*'Master Parameters'!C27*'Master Parameters'!C40</x:f>
        <x:v>198.71539380000004</x:v>
      </x:c>
      <x:c r="D13" s="53" t="str">
        <x:v>MW</x:v>
      </x:c>
      <x:c r="E13" s="71" t="str">
        <x:v>Calculated</x:v>
      </x:c>
      <x:c r="F13" s="53" t="str">
        <x:v>Takeoff fuel, LHV, burner eff</x:v>
      </x:c>
      <x:c r="G13" s="53" t="str">
        <x:v>Chemical heat delivered to gas</x:v>
      </x:c>
      <x:c r="H13" s="52"/>
      <x:c r="I13" s="52"/>
      <x:c r="J13" s="52"/>
      <x:c r="K13" s="52"/>
    </x:row>
    <x:row r="14">
      <x:c r="A14" s="52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</x:row>
    <x:row r="15">
      <x:c r="A15" s="52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</x:row>
    <x:row r="16">
      <x:c r="A16" s="52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</x:row>
    <x:row r="17">
      <x:c r="A17" s="52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</x:row>
    <x:row r="18">
      <x:c r="A18" s="52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</x:row>
    <x:row r="19">
      <x:c r="A19" s="52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</x:row>
    <x:row r="20">
      <x:c r="A20" s="52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</x:row>
    <x:row r="21">
      <x:c r="A21" s="52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</x:row>
    <x:row r="22">
      <x:c r="A22" s="52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</x:row>
    <x:row r="23">
      <x:c r="A23" s="52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</x:row>
    <x:row r="24">
      <x:c r="A24" s="52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</x:row>
    <x:row r="25">
      <x:c r="A25" s="52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</x:row>
    <x:row r="26">
      <x:c r="A26" s="52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</x:row>
    <x:row r="27">
      <x:c r="A27" s="52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</x:row>
    <x:row r="28">
      <x:c r="A28" s="52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</x:row>
    <x:row r="29">
      <x:c r="A29" s="52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</x:row>
    <x:row r="30">
      <x:c r="A30" s="5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</x:row>
    <x:row r="31">
      <x:c r="A31" s="52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</x:row>
    <x:row r="32">
      <x:c r="A32" s="52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</x:row>
    <x:row r="33">
      <x:c r="A33" s="52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</x:row>
    <x:row r="34">
      <x:c r="A34" s="52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</x:row>
    <x:row r="35">
      <x:c r="A35" s="52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</x:row>
    <x:row r="36">
      <x:c r="A36" s="52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</x:row>
    <x:row r="37">
      <x:c r="A37" s="52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</x:row>
    <x:row r="38">
      <x:c r="A38" s="52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</x:row>
    <x:row r="39">
      <x:c r="A39" s="52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</x:row>
    <x:row r="40">
      <x:c r="A40" s="52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</x:row>
  </x:sheetData>
  <x:mergeCells>
    <x:mergeCell ref="A1:G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5" hidden="0" customWidth="1"/>
    <x:col min="4" max="4" width="13" hidden="0" customWidth="1"/>
    <x:col min="5" max="5" width="17" hidden="0" customWidth="1"/>
    <x:col min="6" max="6" width="16" hidden="0" customWidth="1"/>
    <x:col min="7" max="7" width="14" hidden="0" customWidth="1"/>
    <x:col min="8" max="8" width="16" hidden="0" customWidth="1"/>
    <x:col min="9" max="9" width="17" hidden="0" customWidth="1"/>
    <x:col min="10" max="10" width="13" hidden="0" customWidth="1"/>
    <x:col min="11" max="11" width="17" hidden="0" customWidth="1"/>
  </x:cols>
  <x:sheetData>
    <x:row r="1">
      <x:c r="A1" s="5" t="str">
        <x:v>NASA/pyCycle → GE90-115B Map Conversion Framework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>
      <x:c r="A2" s="52"/>
      <x:c r="B2" s="52"/>
      <x:c r="C2" s="52"/>
      <x:c r="D2" s="52"/>
      <x:c r="E2" s="52"/>
      <x:c r="F2" s="52"/>
      <x:c r="G2" s="52"/>
      <x:c r="H2" s="52"/>
      <x:c r="I2" s="52"/>
      <x:c r="J2" s="52"/>
      <x:c r="K2" s="52"/>
    </x:row>
    <x:row r="3">
      <x:c r="A3" s="58" t="str">
        <x:v>Rows 7–11 compare pyCycle high-bypass-cycle design settings with the current GE90 targets. These are first-order checks only. Final map scalars use the raw map design coordinates WcMap, NcMap, PRmap and effMap.</x:v>
      </x:c>
      <x:c r="B3" s="58"/>
      <x:c r="C3" s="58"/>
      <x:c r="D3" s="58"/>
      <x:c r="E3" s="58"/>
      <x:c r="F3" s="58"/>
      <x:c r="G3" s="58"/>
      <x:c r="H3" s="58"/>
      <x:c r="I3" s="58"/>
      <x:c r="J3" s="58"/>
      <x:c r="K3" s="58"/>
    </x:row>
    <x:row r="4">
      <x:c r="A4" s="58"/>
      <x:c r="B4" s="58"/>
      <x:c r="C4" s="58"/>
      <x:c r="D4" s="58"/>
      <x:c r="E4" s="58"/>
      <x:c r="F4" s="58"/>
      <x:c r="G4" s="58"/>
      <x:c r="H4" s="58"/>
      <x:c r="I4" s="58"/>
      <x:c r="J4" s="58"/>
      <x:c r="K4" s="58"/>
    </x:row>
    <x:row r="5">
      <x:c r="A5" s="52"/>
      <x:c r="B5" s="52"/>
      <x:c r="C5" s="52"/>
      <x:c r="D5" s="52"/>
      <x:c r="E5" s="52"/>
      <x:c r="F5" s="52"/>
      <x:c r="G5" s="52"/>
      <x:c r="H5" s="52"/>
      <x:c r="I5" s="52"/>
      <x:c r="J5" s="52"/>
      <x:c r="K5" s="52"/>
    </x:row>
    <x:row r="6">
      <x:c r="A6" s="14" t="str">
        <x:v>Component</x:v>
      </x:c>
      <x:c r="B6" s="14" t="str">
        <x:v>pyCycle base map</x:v>
      </x:c>
      <x:c r="C6" s="14" t="str">
        <x:v>HBTF PR / expansion</x:v>
      </x:c>
      <x:c r="D6" s="14" t="str">
        <x:v>HBTF eff</x:v>
      </x:c>
      <x:c r="E6" s="14" t="str">
        <x:v>HBTF mech speed rpm</x:v>
      </x:c>
      <x:c r="F6" s="14" t="str">
        <x:v>GE90 PR / expansion</x:v>
      </x:c>
      <x:c r="G6" s="14" t="str">
        <x:v>GE90 eff target</x:v>
      </x:c>
      <x:c r="H6" s="14" t="str">
        <x:v>GE90 ref speed rpm</x:v>
      </x:c>
      <x:c r="I6" s="14" t="str">
        <x:v>Cycle-level PR factor</x:v>
      </x:c>
      <x:c r="J6" s="14" t="str">
        <x:v>Eff factor</x:v>
      </x:c>
      <x:c r="K6" s="14" t="str">
        <x:v>Speed ratio note</x:v>
      </x:c>
    </x:row>
    <x:row r="7">
      <x:c r="A7" s="53" t="str">
        <x:v>Fan</x:v>
      </x:c>
      <x:c r="B7" s="53" t="str">
        <x:v>FanMap</x:v>
      </x:c>
      <x:c r="C7" s="70" t="n">
        <x:v>1.685</x:v>
      </x:c>
      <x:c r="D7" s="70" t="n">
        <x:v>0.8948</x:v>
      </x:c>
      <x:c r="E7" s="70" t="n">
        <x:v>4666.1</x:v>
      </x:c>
      <x:c r="F7" s="70" t="n">
        <x:v>1.5</x:v>
      </x:c>
      <x:c r="G7" s="70" t="n">
        <x:v>0.895</x:v>
      </x:c>
      <x:c r="H7" s="70" t="n">
        <x:v>2355</x:v>
      </x:c>
      <x:c r="I7" s="70" t="n">
        <x:f>(F7-1)/(C7-1)</x:f>
        <x:v>0.7299270072992701</x:v>
      </x:c>
      <x:c r="J7" s="70" t="n">
        <x:f>G7/D7</x:f>
        <x:v>1.0002235136343316</x:v>
      </x:c>
      <x:c r="K7" s="70" t="n">
        <x:f>H7/E7</x:f>
        <x:v>0.5047041426458927</x:v>
      </x:c>
    </x:row>
    <x:row r="8">
      <x:c r="A8" s="53" t="str">
        <x:v>LPC / booster</x:v>
      </x:c>
      <x:c r="B8" s="53" t="str">
        <x:v>LPCMap</x:v>
      </x:c>
      <x:c r="C8" s="70" t="n">
        <x:v>1.935</x:v>
      </x:c>
      <x:c r="D8" s="70" t="n">
        <x:v>0.9243</x:v>
      </x:c>
      <x:c r="E8" s="70" t="n">
        <x:v>4666.1</x:v>
      </x:c>
      <x:c r="F8" s="70" t="n">
        <x:f>'Derived Calculations'!C4</x:f>
        <x:v>1.4736842105263157</x:v>
      </x:c>
      <x:c r="G8" s="70" t="n">
        <x:v>0.91</x:v>
      </x:c>
      <x:c r="H8" s="70" t="n">
        <x:v>2355</x:v>
      </x:c>
      <x:c r="I8" s="70" t="n">
        <x:f>(F8-1)/(C8-1)</x:f>
        <x:v>0.5066141289051505</x:v>
      </x:c>
      <x:c r="J8" s="70" t="n">
        <x:f>G8/D8</x:f>
        <x:v>0.9845288326300985</x:v>
      </x:c>
      <x:c r="K8" s="70" t="n">
        <x:f>H8/E8</x:f>
        <x:v>0.5047041426458927</x:v>
      </x:c>
    </x:row>
    <x:row r="9">
      <x:c r="A9" s="53" t="str">
        <x:v>HPC</x:v>
      </x:c>
      <x:c r="B9" s="53" t="str">
        <x:v>HPCMap</x:v>
      </x:c>
      <x:c r="C9" s="70" t="n">
        <x:v>9.369</x:v>
      </x:c>
      <x:c r="D9" s="70" t="n">
        <x:v>0.8707</x:v>
      </x:c>
      <x:c r="E9" s="70" t="n">
        <x:v>14705.7</x:v>
      </x:c>
      <x:c r="F9" s="70" t="n">
        <x:v>19</x:v>
      </x:c>
      <x:c r="G9" s="70" t="n">
        <x:v>0.89</x:v>
      </x:c>
      <x:c r="H9" s="70" t="n">
        <x:v>9332</x:v>
      </x:c>
      <x:c r="I9" s="70" t="n">
        <x:f>(F9-1)/(C9-1)</x:f>
        <x:v>2.1507945991157844</x:v>
      </x:c>
      <x:c r="J9" s="70" t="n">
        <x:f>G9/D9</x:f>
        <x:v>1.022166073274377</x:v>
      </x:c>
      <x:c r="K9" s="70" t="n">
        <x:f>H9/E9</x:f>
        <x:v>0.6345838688399735</x:v>
      </x:c>
    </x:row>
    <x:row r="10">
      <x:c r="A10" s="53" t="str">
        <x:v>HPT</x:v>
      </x:c>
      <x:c r="B10" s="53" t="str">
        <x:v>HPTMap</x:v>
      </x:c>
      <x:c r="C10" s="70"/>
      <x:c r="D10" s="70" t="n">
        <x:v>0.8888</x:v>
      </x:c>
      <x:c r="E10" s="70" t="n">
        <x:v>14705.7</x:v>
      </x:c>
      <x:c r="F10" s="70" t="n">
        <x:v>4.04</x:v>
      </x:c>
      <x:c r="G10" s="70" t="n">
        <x:v>0.9</x:v>
      </x:c>
      <x:c r="H10" s="70" t="n">
        <x:v>9332</x:v>
      </x:c>
      <x:c r="I10" s="70"/>
      <x:c r="J10" s="70" t="n">
        <x:f>G10/D10</x:f>
        <x:v>1.0126012601260126</x:v>
      </x:c>
      <x:c r="K10" s="70" t="n">
        <x:f>H10/E10</x:f>
        <x:v>0.6345838688399735</x:v>
      </x:c>
    </x:row>
    <x:row r="11">
      <x:c r="A11" s="53" t="str">
        <x:v>LPT</x:v>
      </x:c>
      <x:c r="B11" s="53" t="str">
        <x:v>LPTMap</x:v>
      </x:c>
      <x:c r="C11" s="70"/>
      <x:c r="D11" s="70" t="n">
        <x:v>0.8996</x:v>
      </x:c>
      <x:c r="E11" s="70" t="n">
        <x:v>4666.1</x:v>
      </x:c>
      <x:c r="F11" s="70" t="n">
        <x:v>3.34</x:v>
      </x:c>
      <x:c r="G11" s="70" t="n">
        <x:v>0.9</x:v>
      </x:c>
      <x:c r="H11" s="70" t="n">
        <x:v>2355</x:v>
      </x:c>
      <x:c r="I11" s="70"/>
      <x:c r="J11" s="70" t="n">
        <x:f>G11/D11</x:f>
        <x:v>1.0004446420631392</x:v>
      </x:c>
      <x:c r="K11" s="70" t="n">
        <x:f>H11/E11</x:f>
        <x:v>0.5047041426458927</x:v>
      </x:c>
    </x:row>
    <x:row r="12">
      <x:c r="A12" s="52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</x:row>
    <x:row r="13">
      <x:c r="A13" s="52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</x:row>
    <x:row r="14">
      <x:c r="A14" s="24" t="str">
        <x:v>Final pyCycle scalar equations (use raw map design-point coordinates)</x:v>
      </x:c>
      <x:c r="B14" s="24"/>
      <x:c r="C14" s="24"/>
      <x:c r="D14" s="24"/>
      <x:c r="E14" s="24"/>
      <x:c r="F14" s="24"/>
      <x:c r="G14" s="24"/>
      <x:c r="H14" s="24"/>
      <x:c r="I14" s="24"/>
      <x:c r="J14" s="24"/>
      <x:c r="K14" s="24"/>
    </x:row>
    <x:row r="15">
      <x:c r="A15" s="14" t="str">
        <x:v>Scalar</x:v>
      </x:c>
      <x:c r="B15" s="14" t="str">
        <x:v>Equation</x:v>
      </x:c>
      <x:c r="C15" s="14" t="str">
        <x:v>Current status</x:v>
      </x:c>
      <x:c r="D15" s="14" t="str">
        <x:v>Meaning</x:v>
      </x:c>
      <x:c r="E15" s="52"/>
      <x:c r="F15" s="52"/>
      <x:c r="G15" s="52"/>
      <x:c r="H15" s="52"/>
      <x:c r="I15" s="52"/>
      <x:c r="J15" s="52"/>
      <x:c r="K15" s="52"/>
    </x:row>
    <x:row r="16">
      <x:c r="A16" s="53" t="str">
        <x:v>s_Nc</x:v>
      </x:c>
      <x:c r="B16" s="53" t="str">
        <x:v>Nc / NcMap</x:v>
      </x:c>
      <x:c r="C16" s="74" t="str">
        <x:v>Pending raw map design NcMap</x:v>
      </x:c>
      <x:c r="D16" s="53" t="str">
        <x:v>Corrected-speed scale</x:v>
      </x:c>
      <x:c r="E16" s="52"/>
      <x:c r="F16" s="52"/>
      <x:c r="G16" s="52"/>
      <x:c r="H16" s="52"/>
      <x:c r="I16" s="52"/>
      <x:c r="J16" s="52"/>
      <x:c r="K16" s="52"/>
    </x:row>
    <x:row r="17">
      <x:c r="A17" s="53" t="str">
        <x:v>s_Wc</x:v>
      </x:c>
      <x:c r="B17" s="53" t="str">
        <x:v>Wc / WcMap</x:v>
      </x:c>
      <x:c r="C17" s="74" t="str">
        <x:v>Pending raw map design WcMap</x:v>
      </x:c>
      <x:c r="D17" s="53" t="str">
        <x:v>Corrected-flow scale</x:v>
      </x:c>
      <x:c r="E17" s="52"/>
      <x:c r="F17" s="52"/>
      <x:c r="G17" s="52"/>
      <x:c r="H17" s="52"/>
      <x:c r="I17" s="52"/>
      <x:c r="J17" s="52"/>
      <x:c r="K17" s="52"/>
    </x:row>
    <x:row r="18">
      <x:c r="A18" s="53" t="str">
        <x:v>s_PR</x:v>
      </x:c>
      <x:c r="B18" s="53" t="str">
        <x:v>(PR - 1) / (PRmap - 1)</x:v>
      </x:c>
      <x:c r="C18" s="74" t="str">
        <x:v>Computable after raw PRmap point is known</x:v>
      </x:c>
      <x:c r="D18" s="53" t="str">
        <x:v>Pressure-ratio scale</x:v>
      </x:c>
      <x:c r="E18" s="52"/>
      <x:c r="F18" s="52"/>
      <x:c r="G18" s="52"/>
      <x:c r="H18" s="52"/>
      <x:c r="I18" s="52"/>
      <x:c r="J18" s="52"/>
      <x:c r="K18" s="52"/>
    </x:row>
    <x:row r="19">
      <x:c r="A19" s="53" t="str">
        <x:v>s_eff</x:v>
      </x:c>
      <x:c r="B19" s="53" t="str">
        <x:v>eff / effMap</x:v>
      </x:c>
      <x:c r="C19" s="74" t="str">
        <x:v>Computable after raw effMap point is known</x:v>
      </x:c>
      <x:c r="D19" s="53" t="str">
        <x:v>Efficiency scale</x:v>
      </x:c>
      <x:c r="E19" s="52"/>
      <x:c r="F19" s="52"/>
      <x:c r="G19" s="52"/>
      <x:c r="H19" s="52"/>
      <x:c r="I19" s="52"/>
      <x:c r="J19" s="52"/>
      <x:c r="K19" s="52"/>
    </x:row>
    <x:row r="20">
      <x:c r="A20" s="52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</x:row>
    <x:row r="21">
      <x:c r="A21" s="52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</x:row>
    <x:row r="22">
      <x:c r="A22" s="24" t="str">
        <x:v>Raw-map import template</x:v>
      </x:c>
      <x:c r="B22" s="24"/>
      <x:c r="C22" s="24"/>
      <x:c r="D22" s="24"/>
      <x:c r="E22" s="24"/>
      <x:c r="F22" s="24"/>
      <x:c r="G22" s="24"/>
      <x:c r="H22" s="24"/>
      <x:c r="I22" s="24"/>
      <x:c r="J22" s="24"/>
      <x:c r="K22" s="24"/>
    </x:row>
    <x:row r="23">
      <x:c r="A23" s="14" t="str">
        <x:v>Component</x:v>
      </x:c>
      <x:c r="B23" s="14" t="str">
        <x:v>alphaMap</x:v>
      </x:c>
      <x:c r="C23" s="14" t="str">
        <x:v>NcMap</x:v>
      </x:c>
      <x:c r="D23" s="14" t="str">
        <x:v>Rline / PRmap coord</x:v>
      </x:c>
      <x:c r="E23" s="14" t="str">
        <x:v>WcMap</x:v>
      </x:c>
      <x:c r="F23" s="14" t="str">
        <x:v>PRmap</x:v>
      </x:c>
      <x:c r="G23" s="14" t="str">
        <x:v>effMap</x:v>
      </x:c>
      <x:c r="H23" s="14" t="str">
        <x:v>s_Nc</x:v>
      </x:c>
      <x:c r="I23" s="14" t="str">
        <x:v>s_Wc</x:v>
      </x:c>
      <x:c r="J23" s="14" t="str">
        <x:v>s_PR</x:v>
      </x:c>
      <x:c r="K23" s="14" t="str">
        <x:v>s_eff</x:v>
      </x:c>
    </x:row>
    <x:row r="24">
      <x:c r="A24" s="52" t="str">
        <x:v>Fan</x:v>
      </x:c>
      <x:c r="B24" s="57" t="str"/>
      <x:c r="C24" s="57" t="str"/>
      <x:c r="D24" s="57" t="str"/>
      <x:c r="E24" s="57" t="str"/>
      <x:c r="F24" s="57" t="str"/>
      <x:c r="G24" s="57" t="str"/>
      <x:c r="H24" s="57" t="str"/>
      <x:c r="I24" s="57" t="str"/>
      <x:c r="J24" s="57" t="str"/>
      <x:c r="K24" s="57" t="str"/>
    </x:row>
    <x:row r="25">
      <x:c r="A25" s="52" t="str">
        <x:v>LPC</x:v>
      </x:c>
      <x:c r="B25" s="57" t="str"/>
      <x:c r="C25" s="57" t="str"/>
      <x:c r="D25" s="57" t="str"/>
      <x:c r="E25" s="57" t="str"/>
      <x:c r="F25" s="57" t="str"/>
      <x:c r="G25" s="57" t="str"/>
      <x:c r="H25" s="57" t="str"/>
      <x:c r="I25" s="57" t="str"/>
      <x:c r="J25" s="57" t="str"/>
      <x:c r="K25" s="57" t="str"/>
    </x:row>
    <x:row r="26">
      <x:c r="A26" s="52" t="str">
        <x:v>HPC</x:v>
      </x:c>
      <x:c r="B26" s="57" t="str"/>
      <x:c r="C26" s="57" t="str"/>
      <x:c r="D26" s="57" t="str"/>
      <x:c r="E26" s="57" t="str"/>
      <x:c r="F26" s="57" t="str"/>
      <x:c r="G26" s="57" t="str"/>
      <x:c r="H26" s="57" t="str"/>
      <x:c r="I26" s="57" t="str"/>
      <x:c r="J26" s="57" t="str"/>
      <x:c r="K26" s="57" t="str"/>
    </x:row>
    <x:row r="27">
      <x:c r="A27" s="52" t="str">
        <x:v>HPT</x:v>
      </x:c>
      <x:c r="B27" s="57" t="str"/>
      <x:c r="C27" s="57" t="str"/>
      <x:c r="D27" s="57" t="str"/>
      <x:c r="E27" s="57" t="str"/>
      <x:c r="F27" s="57" t="str"/>
      <x:c r="G27" s="57" t="str"/>
      <x:c r="H27" s="57" t="str"/>
      <x:c r="I27" s="57" t="str"/>
      <x:c r="J27" s="57" t="str"/>
      <x:c r="K27" s="57" t="str"/>
    </x:row>
    <x:row r="28">
      <x:c r="A28" s="52" t="str">
        <x:v>LPT</x:v>
      </x:c>
      <x:c r="B28" s="57" t="str"/>
      <x:c r="C28" s="57" t="str"/>
      <x:c r="D28" s="57" t="str"/>
      <x:c r="E28" s="57" t="str"/>
      <x:c r="F28" s="57" t="str"/>
      <x:c r="G28" s="57" t="str"/>
      <x:c r="H28" s="57" t="str"/>
      <x:c r="I28" s="57" t="str"/>
      <x:c r="J28" s="57" t="str"/>
      <x:c r="K28" s="57" t="str"/>
    </x:row>
    <x:row r="29">
      <x:c r="A29" s="52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</x:row>
    <x:row r="30">
      <x:c r="A30" s="5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</x:row>
    <x:row r="31">
      <x:c r="A31" s="52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</x:row>
    <x:row r="32">
      <x:c r="A32" s="52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</x:row>
    <x:row r="33">
      <x:c r="A33" s="52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</x:row>
    <x:row r="34">
      <x:c r="A34" s="52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</x:row>
    <x:row r="35">
      <x:c r="A35" s="52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</x:row>
    <x:row r="36">
      <x:c r="A36" s="52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</x:row>
    <x:row r="37">
      <x:c r="A37" s="52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</x:row>
    <x:row r="38">
      <x:c r="A38" s="52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</x:row>
    <x:row r="39">
      <x:c r="A39" s="52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</x:row>
    <x:row r="40">
      <x:c r="A40" s="52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</x:row>
  </x:sheetData>
  <x:mergeCells>
    <x:mergeCell ref="A1:K1"/>
    <x:mergeCell ref="A3:K4"/>
    <x:mergeCell ref="A14:K14"/>
    <x:mergeCell ref="A22:K2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55" hidden="0" customWidth="1"/>
    <x:col min="3" max="3" width="32" hidden="0" customWidth="1"/>
    <x:col min="4" max="4" width="24" hidden="0" customWidth="1"/>
  </x:cols>
  <x:sheetData>
    <x:row r="1">
      <x:c r="A1" s="5" t="str">
        <x:v>Sources and Traceability</x:v>
      </x:c>
      <x:c r="B1" s="5"/>
      <x:c r="C1" s="5"/>
      <x:c r="D1" s="5"/>
      <x:c r="E1" s="52"/>
      <x:c r="F1" s="52"/>
      <x:c r="G1" s="52"/>
      <x:c r="H1" s="52"/>
      <x:c r="I1" s="52"/>
      <x:c r="J1" s="52"/>
      <x:c r="K1" s="52"/>
    </x:row>
    <x:row r="2">
      <x:c r="A2" s="52"/>
      <x:c r="B2" s="52"/>
      <x:c r="C2" s="52"/>
      <x:c r="D2" s="52"/>
      <x:c r="E2" s="52"/>
      <x:c r="F2" s="52"/>
      <x:c r="G2" s="52"/>
      <x:c r="H2" s="52"/>
      <x:c r="I2" s="52"/>
      <x:c r="J2" s="52"/>
      <x:c r="K2" s="52"/>
    </x:row>
    <x:row r="3">
      <x:c r="A3" s="14" t="str">
        <x:v>Source</x:v>
      </x:c>
      <x:c r="B3" s="14" t="str">
        <x:v>URL</x:v>
      </x:c>
      <x:c r="C3" s="14" t="str">
        <x:v>Used for</x:v>
      </x:c>
      <x:c r="D3" s="14" t="str">
        <x:v>Notes</x:v>
      </x:c>
      <x:c r="E3" s="52"/>
      <x:c r="F3" s="52"/>
      <x:c r="G3" s="52"/>
      <x:c r="H3" s="52"/>
      <x:c r="I3" s="52"/>
      <x:c r="J3" s="52"/>
      <x:c r="K3" s="52"/>
    </x:row>
    <x:row r="4">
      <x:c r="A4" s="53" t="str">
        <x:v>OpenMDAO pyCycle repository</x:v>
      </x:c>
      <x:c r="B4" s="53" t="str">
        <x:v>https://github.com/OpenMDAO/pyCycle</x:v>
      </x:c>
      <x:c r="C4" s="53" t="str">
        <x:v>Architecture, map objects, scaling method</x:v>
      </x:c>
      <x:c r="D4" s="53" t="str">
        <x:v>Open source</x:v>
      </x:c>
      <x:c r="E4" s="52"/>
      <x:c r="F4" s="52"/>
      <x:c r="G4" s="52"/>
      <x:c r="H4" s="52"/>
      <x:c r="I4" s="52"/>
      <x:c r="J4" s="52"/>
      <x:c r="K4" s="52"/>
    </x:row>
    <x:row r="5">
      <x:c r="A5" s="53" t="str">
        <x:v>pyCycle high-bypass turbofan example</x:v>
      </x:c>
      <x:c r="B5" s="53" t="str">
        <x:v>https://github.com/OpenMDAO/pyCycle/blob/master/example_cycles/high_bypass_turbofan.py</x:v>
      </x:c>
      <x:c r="C5" s="53" t="str">
        <x:v>HBTF component design settings and shaft speeds</x:v>
      </x:c>
      <x:c r="D5" s="53" t="str">
        <x:v>Cycle-level comparison only</x:v>
      </x:c>
      <x:c r="E5" s="52"/>
      <x:c r="F5" s="52"/>
      <x:c r="G5" s="52"/>
      <x:c r="H5" s="52"/>
      <x:c r="I5" s="52"/>
      <x:c r="J5" s="52"/>
      <x:c r="K5" s="52"/>
    </x:row>
    <x:row r="6">
      <x:c r="A6" s="53" t="str">
        <x:v>pyCycle compressor map implementation</x:v>
      </x:c>
      <x:c r="B6" s="53" t="str">
        <x:v>https://github.com/OpenMDAO/pyCycle/blob/master/pycycle/elements/compressor_map.py</x:v>
      </x:c>
      <x:c r="C6" s="53" t="str">
        <x:v>s_Nc, s_Wc, s_PR, s_eff equations</x:v>
      </x:c>
      <x:c r="D6" s="53" t="str">
        <x:v>Primary scaling logic</x:v>
      </x:c>
      <x:c r="E6" s="52"/>
      <x:c r="F6" s="52"/>
      <x:c r="G6" s="52"/>
      <x:c r="H6" s="52"/>
      <x:c r="I6" s="52"/>
      <x:c r="J6" s="52"/>
      <x:c r="K6" s="52"/>
    </x:row>
    <x:row r="7">
      <x:c r="A7" s="53" t="str">
        <x:v>NASA Technical Reports Server</x:v>
      </x:c>
      <x:c r="B7" s="53" t="str">
        <x:v>https://ntrs.nasa.gov/</x:v>
      </x:c>
      <x:c r="C7" s="53" t="str">
        <x:v>GE90 NPSS studies, T41 reference, database values</x:v>
      </x:c>
      <x:c r="D7" s="53" t="str">
        <x:v>NASA sources</x:v>
      </x:c>
      <x:c r="E7" s="52"/>
      <x:c r="F7" s="52"/>
      <x:c r="G7" s="52"/>
      <x:c r="H7" s="52"/>
      <x:c r="I7" s="52"/>
      <x:c r="J7" s="52"/>
      <x:c r="K7" s="52"/>
    </x:row>
    <x:row r="8">
      <x:c r="A8" s="53" t="str">
        <x:v>GE Aerospace</x:v>
      </x:c>
      <x:c r="B8" s="53" t="str">
        <x:v>https://www.geaerospace.com/</x:v>
      </x:c>
      <x:c r="C8" s="53" t="str">
        <x:v>GE90 fan/architecture/manufacturer data</x:v>
      </x:c>
      <x:c r="D8" s="53" t="str">
        <x:v>Manufacturer</x:v>
      </x:c>
      <x:c r="E8" s="52"/>
      <x:c r="F8" s="52"/>
      <x:c r="G8" s="52"/>
      <x:c r="H8" s="52"/>
      <x:c r="I8" s="52"/>
      <x:c r="J8" s="52"/>
      <x:c r="K8" s="52"/>
    </x:row>
    <x:row r="9">
      <x:c r="A9" s="53" t="str">
        <x:v>EASA</x:v>
      </x:c>
      <x:c r="B9" s="53" t="str">
        <x:v>https://www.easa.europa.eu/</x:v>
      </x:c>
      <x:c r="C9" s="53" t="str">
        <x:v>GE90 certification limits and ratings</x:v>
      </x:c>
      <x:c r="D9" s="53" t="str">
        <x:v>Certification</x:v>
      </x:c>
      <x:c r="E9" s="52"/>
      <x:c r="F9" s="52"/>
      <x:c r="G9" s="52"/>
      <x:c r="H9" s="52"/>
      <x:c r="I9" s="52"/>
      <x:c r="J9" s="52"/>
      <x:c r="K9" s="52"/>
    </x:row>
    <x:row r="10">
      <x:c r="A10" s="53" t="str">
        <x:v>Stanford</x:v>
      </x:c>
      <x:c r="B10" s="53" t="str">
        <x:v>https://web.stanford.edu/</x:v>
      </x:c>
      <x:c r="C10" s="53" t="str">
        <x:v>Airflow and fan-tip analysis references</x:v>
      </x:c>
      <x:c r="D10" s="53" t="str">
        <x:v>Academic</x:v>
      </x:c>
      <x:c r="E10" s="52"/>
      <x:c r="F10" s="52"/>
      <x:c r="G10" s="52"/>
      <x:c r="H10" s="52"/>
      <x:c r="I10" s="52"/>
      <x:c r="J10" s="52"/>
      <x:c r="K10" s="52"/>
    </x:row>
    <x:row r="11">
      <x:c r="A11" s="52"/>
      <x:c r="B11" s="52"/>
      <x:c r="C11" s="52"/>
      <x:c r="D11" s="52"/>
      <x:c r="E11" s="52"/>
      <x:c r="F11" s="52"/>
      <x:c r="G11" s="52"/>
      <x:c r="H11" s="52"/>
      <x:c r="I11" s="52"/>
      <x:c r="J11" s="52"/>
      <x:c r="K11" s="52"/>
    </x:row>
    <x:row r="12">
      <x:c r="A12" s="52"/>
      <x:c r="B12" s="52"/>
      <x:c r="C12" s="52"/>
      <x:c r="D12" s="52"/>
      <x:c r="E12" s="52"/>
      <x:c r="F12" s="52"/>
      <x:c r="G12" s="52"/>
      <x:c r="H12" s="52"/>
      <x:c r="I12" s="52"/>
      <x:c r="J12" s="52"/>
      <x:c r="K12" s="52"/>
    </x:row>
    <x:row r="13">
      <x:c r="A13" s="52"/>
      <x:c r="B13" s="52"/>
      <x:c r="C13" s="52"/>
      <x:c r="D13" s="52"/>
      <x:c r="E13" s="52"/>
      <x:c r="F13" s="52"/>
      <x:c r="G13" s="52"/>
      <x:c r="H13" s="52"/>
      <x:c r="I13" s="52"/>
      <x:c r="J13" s="52"/>
      <x:c r="K13" s="52"/>
    </x:row>
    <x:row r="14">
      <x:c r="A14" s="52"/>
      <x:c r="B14" s="52"/>
      <x:c r="C14" s="52"/>
      <x:c r="D14" s="52"/>
      <x:c r="E14" s="52"/>
      <x:c r="F14" s="52"/>
      <x:c r="G14" s="52"/>
      <x:c r="H14" s="52"/>
      <x:c r="I14" s="52"/>
      <x:c r="J14" s="52"/>
      <x:c r="K14" s="52"/>
    </x:row>
    <x:row r="15">
      <x:c r="A15" s="52"/>
      <x:c r="B15" s="52"/>
      <x:c r="C15" s="52"/>
      <x:c r="D15" s="52"/>
      <x:c r="E15" s="52"/>
      <x:c r="F15" s="52"/>
      <x:c r="G15" s="52"/>
      <x:c r="H15" s="52"/>
      <x:c r="I15" s="52"/>
      <x:c r="J15" s="52"/>
      <x:c r="K15" s="52"/>
    </x:row>
    <x:row r="16">
      <x:c r="A16" s="52"/>
      <x:c r="B16" s="52"/>
      <x:c r="C16" s="52"/>
      <x:c r="D16" s="52"/>
      <x:c r="E16" s="52"/>
      <x:c r="F16" s="52"/>
      <x:c r="G16" s="52"/>
      <x:c r="H16" s="52"/>
      <x:c r="I16" s="52"/>
      <x:c r="J16" s="52"/>
      <x:c r="K16" s="52"/>
    </x:row>
    <x:row r="17">
      <x:c r="A17" s="52"/>
      <x:c r="B17" s="52"/>
      <x:c r="C17" s="52"/>
      <x:c r="D17" s="52"/>
      <x:c r="E17" s="52"/>
      <x:c r="F17" s="52"/>
      <x:c r="G17" s="52"/>
      <x:c r="H17" s="52"/>
      <x:c r="I17" s="52"/>
      <x:c r="J17" s="52"/>
      <x:c r="K17" s="52"/>
    </x:row>
    <x:row r="18">
      <x:c r="A18" s="52"/>
      <x:c r="B18" s="52"/>
      <x:c r="C18" s="52"/>
      <x:c r="D18" s="52"/>
      <x:c r="E18" s="52"/>
      <x:c r="F18" s="52"/>
      <x:c r="G18" s="52"/>
      <x:c r="H18" s="52"/>
      <x:c r="I18" s="52"/>
      <x:c r="J18" s="52"/>
      <x:c r="K18" s="52"/>
    </x:row>
    <x:row r="19">
      <x:c r="A19" s="52"/>
      <x:c r="B19" s="52"/>
      <x:c r="C19" s="52"/>
      <x:c r="D19" s="52"/>
      <x:c r="E19" s="52"/>
      <x:c r="F19" s="52"/>
      <x:c r="G19" s="52"/>
      <x:c r="H19" s="52"/>
      <x:c r="I19" s="52"/>
      <x:c r="J19" s="52"/>
      <x:c r="K19" s="52"/>
    </x:row>
    <x:row r="20">
      <x:c r="A20" s="52"/>
      <x:c r="B20" s="52"/>
      <x:c r="C20" s="52"/>
      <x:c r="D20" s="52"/>
      <x:c r="E20" s="52"/>
      <x:c r="F20" s="52"/>
      <x:c r="G20" s="52"/>
      <x:c r="H20" s="52"/>
      <x:c r="I20" s="52"/>
      <x:c r="J20" s="52"/>
      <x:c r="K20" s="52"/>
    </x:row>
    <x:row r="21">
      <x:c r="A21" s="52"/>
      <x:c r="B21" s="52"/>
      <x:c r="C21" s="52"/>
      <x:c r="D21" s="52"/>
      <x:c r="E21" s="52"/>
      <x:c r="F21" s="52"/>
      <x:c r="G21" s="52"/>
      <x:c r="H21" s="52"/>
      <x:c r="I21" s="52"/>
      <x:c r="J21" s="52"/>
      <x:c r="K21" s="52"/>
    </x:row>
    <x:row r="22">
      <x:c r="A22" s="52"/>
      <x:c r="B22" s="52"/>
      <x:c r="C22" s="52"/>
      <x:c r="D22" s="52"/>
      <x:c r="E22" s="52"/>
      <x:c r="F22" s="52"/>
      <x:c r="G22" s="52"/>
      <x:c r="H22" s="52"/>
      <x:c r="I22" s="52"/>
      <x:c r="J22" s="52"/>
      <x:c r="K22" s="52"/>
    </x:row>
    <x:row r="23">
      <x:c r="A23" s="52"/>
      <x:c r="B23" s="52"/>
      <x:c r="C23" s="52"/>
      <x:c r="D23" s="52"/>
      <x:c r="E23" s="52"/>
      <x:c r="F23" s="52"/>
      <x:c r="G23" s="52"/>
      <x:c r="H23" s="52"/>
      <x:c r="I23" s="52"/>
      <x:c r="J23" s="52"/>
      <x:c r="K23" s="52"/>
    </x:row>
    <x:row r="24">
      <x:c r="A24" s="52"/>
      <x:c r="B24" s="52"/>
      <x:c r="C24" s="52"/>
      <x:c r="D24" s="52"/>
      <x:c r="E24" s="52"/>
      <x:c r="F24" s="52"/>
      <x:c r="G24" s="52"/>
      <x:c r="H24" s="52"/>
      <x:c r="I24" s="52"/>
      <x:c r="J24" s="52"/>
      <x:c r="K24" s="52"/>
    </x:row>
    <x:row r="25">
      <x:c r="A25" s="52"/>
      <x:c r="B25" s="52"/>
      <x:c r="C25" s="52"/>
      <x:c r="D25" s="52"/>
      <x:c r="E25" s="52"/>
      <x:c r="F25" s="52"/>
      <x:c r="G25" s="52"/>
      <x:c r="H25" s="52"/>
      <x:c r="I25" s="52"/>
      <x:c r="J25" s="52"/>
      <x:c r="K25" s="52"/>
    </x:row>
    <x:row r="26">
      <x:c r="A26" s="52"/>
      <x:c r="B26" s="52"/>
      <x:c r="C26" s="52"/>
      <x:c r="D26" s="52"/>
      <x:c r="E26" s="52"/>
      <x:c r="F26" s="52"/>
      <x:c r="G26" s="52"/>
      <x:c r="H26" s="52"/>
      <x:c r="I26" s="52"/>
      <x:c r="J26" s="52"/>
      <x:c r="K26" s="52"/>
    </x:row>
    <x:row r="27">
      <x:c r="A27" s="52"/>
      <x:c r="B27" s="52"/>
      <x:c r="C27" s="52"/>
      <x:c r="D27" s="52"/>
      <x:c r="E27" s="52"/>
      <x:c r="F27" s="52"/>
      <x:c r="G27" s="52"/>
      <x:c r="H27" s="52"/>
      <x:c r="I27" s="52"/>
      <x:c r="J27" s="52"/>
      <x:c r="K27" s="52"/>
    </x:row>
    <x:row r="28">
      <x:c r="A28" s="52"/>
      <x:c r="B28" s="52"/>
      <x:c r="C28" s="52"/>
      <x:c r="D28" s="52"/>
      <x:c r="E28" s="52"/>
      <x:c r="F28" s="52"/>
      <x:c r="G28" s="52"/>
      <x:c r="H28" s="52"/>
      <x:c r="I28" s="52"/>
      <x:c r="J28" s="52"/>
      <x:c r="K28" s="52"/>
    </x:row>
    <x:row r="29">
      <x:c r="A29" s="52"/>
      <x:c r="B29" s="52"/>
      <x:c r="C29" s="52"/>
      <x:c r="D29" s="52"/>
      <x:c r="E29" s="52"/>
      <x:c r="F29" s="52"/>
      <x:c r="G29" s="52"/>
      <x:c r="H29" s="52"/>
      <x:c r="I29" s="52"/>
      <x:c r="J29" s="52"/>
      <x:c r="K29" s="52"/>
    </x:row>
    <x:row r="30">
      <x:c r="A30" s="52"/>
      <x:c r="B30" s="52"/>
      <x:c r="C30" s="52"/>
      <x:c r="D30" s="52"/>
      <x:c r="E30" s="52"/>
      <x:c r="F30" s="52"/>
      <x:c r="G30" s="52"/>
      <x:c r="H30" s="52"/>
      <x:c r="I30" s="52"/>
      <x:c r="J30" s="52"/>
      <x:c r="K30" s="52"/>
    </x:row>
    <x:row r="31">
      <x:c r="A31" s="52"/>
      <x:c r="B31" s="52"/>
      <x:c r="C31" s="52"/>
      <x:c r="D31" s="52"/>
      <x:c r="E31" s="52"/>
      <x:c r="F31" s="52"/>
      <x:c r="G31" s="52"/>
      <x:c r="H31" s="52"/>
      <x:c r="I31" s="52"/>
      <x:c r="J31" s="52"/>
      <x:c r="K31" s="52"/>
    </x:row>
    <x:row r="32">
      <x:c r="A32" s="52"/>
      <x:c r="B32" s="52"/>
      <x:c r="C32" s="52"/>
      <x:c r="D32" s="52"/>
      <x:c r="E32" s="52"/>
      <x:c r="F32" s="52"/>
      <x:c r="G32" s="52"/>
      <x:c r="H32" s="52"/>
      <x:c r="I32" s="52"/>
      <x:c r="J32" s="52"/>
      <x:c r="K32" s="52"/>
    </x:row>
    <x:row r="33">
      <x:c r="A33" s="52"/>
      <x:c r="B33" s="52"/>
      <x:c r="C33" s="52"/>
      <x:c r="D33" s="52"/>
      <x:c r="E33" s="52"/>
      <x:c r="F33" s="52"/>
      <x:c r="G33" s="52"/>
      <x:c r="H33" s="52"/>
      <x:c r="I33" s="52"/>
      <x:c r="J33" s="52"/>
      <x:c r="K33" s="52"/>
    </x:row>
    <x:row r="34">
      <x:c r="A34" s="52"/>
      <x:c r="B34" s="52"/>
      <x:c r="C34" s="52"/>
      <x:c r="D34" s="52"/>
      <x:c r="E34" s="52"/>
      <x:c r="F34" s="52"/>
      <x:c r="G34" s="52"/>
      <x:c r="H34" s="52"/>
      <x:c r="I34" s="52"/>
      <x:c r="J34" s="52"/>
      <x:c r="K34" s="52"/>
    </x:row>
    <x:row r="35">
      <x:c r="A35" s="52"/>
      <x:c r="B35" s="52"/>
      <x:c r="C35" s="52"/>
      <x:c r="D35" s="52"/>
      <x:c r="E35" s="52"/>
      <x:c r="F35" s="52"/>
      <x:c r="G35" s="52"/>
      <x:c r="H35" s="52"/>
      <x:c r="I35" s="52"/>
      <x:c r="J35" s="52"/>
      <x:c r="K35" s="52"/>
    </x:row>
    <x:row r="36">
      <x:c r="A36" s="52"/>
      <x:c r="B36" s="52"/>
      <x:c r="C36" s="52"/>
      <x:c r="D36" s="52"/>
      <x:c r="E36" s="52"/>
      <x:c r="F36" s="52"/>
      <x:c r="G36" s="52"/>
      <x:c r="H36" s="52"/>
      <x:c r="I36" s="52"/>
      <x:c r="J36" s="52"/>
      <x:c r="K36" s="52"/>
    </x:row>
    <x:row r="37">
      <x:c r="A37" s="52"/>
      <x:c r="B37" s="52"/>
      <x:c r="C37" s="52"/>
      <x:c r="D37" s="52"/>
      <x:c r="E37" s="52"/>
      <x:c r="F37" s="52"/>
      <x:c r="G37" s="52"/>
      <x:c r="H37" s="52"/>
      <x:c r="I37" s="52"/>
      <x:c r="J37" s="52"/>
      <x:c r="K37" s="52"/>
    </x:row>
    <x:row r="38">
      <x:c r="A38" s="52"/>
      <x:c r="B38" s="52"/>
      <x:c r="C38" s="52"/>
      <x:c r="D38" s="52"/>
      <x:c r="E38" s="52"/>
      <x:c r="F38" s="52"/>
      <x:c r="G38" s="52"/>
      <x:c r="H38" s="52"/>
      <x:c r="I38" s="52"/>
      <x:c r="J38" s="52"/>
      <x:c r="K38" s="52"/>
    </x:row>
    <x:row r="39">
      <x:c r="A39" s="52"/>
      <x:c r="B39" s="52"/>
      <x:c r="C39" s="52"/>
      <x:c r="D39" s="52"/>
      <x:c r="E39" s="52"/>
      <x:c r="F39" s="52"/>
      <x:c r="G39" s="52"/>
      <x:c r="H39" s="52"/>
      <x:c r="I39" s="52"/>
      <x:c r="J39" s="52"/>
      <x:c r="K39" s="52"/>
    </x:row>
    <x:row r="40">
      <x:c r="A40" s="52"/>
      <x:c r="B40" s="52"/>
      <x:c r="C40" s="52"/>
      <x:c r="D40" s="52"/>
      <x:c r="E40" s="52"/>
      <x:c r="F40" s="52"/>
      <x:c r="G40" s="52"/>
      <x:c r="H40" s="52"/>
      <x:c r="I40" s="52"/>
      <x:c r="J40" s="52"/>
      <x:c r="K40" s="52"/>
    </x:row>
  </x:sheetData>
  <x:mergeCells>
    <x:mergeCell ref="A1:D1"/>
  </x:mergeCells>
  <x:pageMargins left="0.7" right="0.7" top="0.75" bottom="0.75" header="0.3" footer="0.3"/>
</x:worksheet>
</file>